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9375" windowHeight="4965"/>
  </bookViews>
  <sheets>
    <sheet name="Sheet1" sheetId="1" r:id="rId1"/>
    <sheet name="Sheet6" sheetId="2" r:id="rId2"/>
    <sheet name="Sheet7" sheetId="3" r:id="rId3"/>
    <sheet name="Sheet8" sheetId="4" r:id="rId4"/>
    <sheet name="Sheet9" sheetId="5" r:id="rId5"/>
    <sheet name="Sheet10" sheetId="6" r:id="rId6"/>
    <sheet name="Sheet11" sheetId="7" r:id="rId7"/>
    <sheet name="Sheet12" sheetId="8" r:id="rId8"/>
    <sheet name="Sheet13" sheetId="9" r:id="rId9"/>
    <sheet name="Sheet14" sheetId="10" r:id="rId10"/>
    <sheet name="Sheet15" sheetId="11" r:id="rId11"/>
    <sheet name="Sheet16" sheetId="12" r:id="rId12"/>
  </sheets>
  <calcPr calcId="145621"/>
</workbook>
</file>

<file path=xl/calcChain.xml><?xml version="1.0" encoding="utf-8"?>
<calcChain xmlns="http://schemas.openxmlformats.org/spreadsheetml/2006/main">
  <c r="F102" i="1" l="1"/>
  <c r="D102" i="1"/>
  <c r="B102" i="1"/>
  <c r="F96" i="1"/>
  <c r="F95" i="1"/>
  <c r="F94" i="1"/>
  <c r="F88" i="1"/>
  <c r="F86" i="1"/>
  <c r="F80" i="1"/>
  <c r="F74" i="1"/>
  <c r="F72" i="1"/>
  <c r="F71" i="1"/>
  <c r="F70" i="1"/>
  <c r="F68" i="1"/>
  <c r="F67" i="1"/>
  <c r="F51" i="1"/>
  <c r="F50" i="1"/>
  <c r="F22" i="1"/>
  <c r="F85" i="1"/>
  <c r="D85" i="1"/>
  <c r="B85" i="1"/>
  <c r="B19" i="1"/>
  <c r="D53" i="1"/>
  <c r="B93" i="1"/>
  <c r="F48" i="1"/>
  <c r="D48" i="1"/>
  <c r="D36" i="1"/>
  <c r="B36" i="1"/>
  <c r="D74" i="1"/>
  <c r="B74" i="1"/>
  <c r="D60" i="1"/>
  <c r="B60" i="1"/>
  <c r="D34" i="1"/>
  <c r="B34" i="1"/>
  <c r="D28" i="1"/>
  <c r="D77" i="1"/>
  <c r="B77" i="1"/>
  <c r="B18" i="1"/>
  <c r="D41" i="1"/>
  <c r="F89" i="1"/>
  <c r="B89" i="1"/>
  <c r="D27" i="1"/>
  <c r="F24" i="1"/>
  <c r="D24" i="1"/>
  <c r="B24" i="1"/>
  <c r="F47" i="1"/>
  <c r="D47" i="1"/>
  <c r="F87" i="1"/>
  <c r="B87" i="1"/>
  <c r="B63" i="1"/>
  <c r="D84" i="1"/>
  <c r="B98" i="1"/>
  <c r="B27" i="1"/>
  <c r="F73" i="1"/>
  <c r="D73" i="1"/>
  <c r="B73" i="1"/>
  <c r="D81" i="1"/>
  <c r="F99" i="1"/>
  <c r="F100" i="1"/>
  <c r="D100" i="1"/>
  <c r="B100" i="1"/>
  <c r="F98" i="1"/>
  <c r="F83" i="1"/>
  <c r="D83" i="1"/>
  <c r="B83" i="1"/>
  <c r="F65" i="1"/>
  <c r="F66" i="1"/>
  <c r="D66" i="1"/>
  <c r="D33" i="1"/>
  <c r="B33" i="1"/>
  <c r="D56" i="1"/>
  <c r="B56" i="1"/>
  <c r="D35" i="1"/>
  <c r="B35" i="1"/>
  <c r="D75" i="1" l="1"/>
  <c r="B75" i="1"/>
  <c r="D21" i="1"/>
  <c r="B21" i="1"/>
  <c r="D96" i="1"/>
  <c r="B96" i="1"/>
  <c r="D38" i="1"/>
  <c r="D44" i="1"/>
  <c r="F44" i="1"/>
  <c r="B44" i="1"/>
  <c r="D42" i="1"/>
  <c r="B42" i="1"/>
  <c r="D13" i="1"/>
  <c r="F52" i="1"/>
  <c r="D52" i="1"/>
  <c r="B52" i="1"/>
  <c r="F49" i="1"/>
  <c r="D49" i="1"/>
  <c r="D62" i="1"/>
  <c r="B62" i="1"/>
  <c r="F79" i="1"/>
  <c r="B79" i="1"/>
  <c r="F97" i="1"/>
  <c r="D97" i="1"/>
  <c r="D23" i="1" l="1"/>
  <c r="B23" i="1"/>
  <c r="F23" i="1" s="1"/>
  <c r="B69" i="1"/>
  <c r="D46" i="1"/>
  <c r="B46" i="1"/>
  <c r="D76" i="1"/>
  <c r="B76" i="1"/>
  <c r="D45" i="1"/>
  <c r="B45" i="1"/>
  <c r="D37" i="1"/>
  <c r="B37" i="1"/>
  <c r="B7" i="1"/>
  <c r="D6" i="1"/>
  <c r="B6" i="1"/>
  <c r="B5" i="1"/>
  <c r="D94" i="1" l="1"/>
  <c r="B94" i="1"/>
  <c r="B81" i="1"/>
  <c r="B78" i="1"/>
  <c r="B41" i="1"/>
  <c r="D20" i="1"/>
  <c r="B20" i="1"/>
  <c r="F21" i="1"/>
  <c r="F20" i="1" l="1"/>
  <c r="D99" i="1"/>
  <c r="B99" i="1"/>
  <c r="D15" i="1"/>
  <c r="B61" i="1"/>
  <c r="B47" i="1"/>
  <c r="B58" i="1"/>
  <c r="D98" i="1" l="1"/>
  <c r="B97" i="1"/>
  <c r="B55" i="1" l="1"/>
  <c r="B86" i="1"/>
  <c r="D22" i="1"/>
  <c r="B22" i="1"/>
  <c r="D79" i="1"/>
  <c r="B43" i="1"/>
  <c r="B48" i="1"/>
  <c r="B59" i="1"/>
  <c r="D40" i="1"/>
  <c r="B40" i="1"/>
  <c r="B72" i="1"/>
  <c r="D91" i="1"/>
  <c r="D65" i="1"/>
  <c r="B65" i="1"/>
  <c r="D7" i="1"/>
  <c r="D61" i="1" l="1"/>
  <c r="D72" i="1"/>
  <c r="D14" i="1"/>
  <c r="D89" i="1"/>
  <c r="D82" i="1"/>
  <c r="B49" i="1"/>
  <c r="D32" i="1"/>
  <c r="B17" i="1"/>
  <c r="D17" i="1" l="1"/>
  <c r="B14" i="1"/>
  <c r="B66" i="1"/>
  <c r="B32" i="1"/>
  <c r="D80" i="1"/>
  <c r="D55" i="1"/>
  <c r="D26" i="1"/>
  <c r="D43" i="1"/>
  <c r="D59" i="1"/>
  <c r="D67" i="1"/>
  <c r="D71" i="1"/>
  <c r="D70" i="1"/>
  <c r="D93" i="1"/>
  <c r="D90" i="1"/>
  <c r="D86" i="1"/>
  <c r="B95" i="1"/>
  <c r="B91" i="1"/>
  <c r="B90" i="1"/>
  <c r="B88" i="1"/>
  <c r="B80" i="1"/>
  <c r="B71" i="1"/>
  <c r="B70" i="1"/>
  <c r="B57" i="1"/>
  <c r="B50" i="1"/>
  <c r="B25" i="1"/>
  <c r="B16" i="1"/>
  <c r="B15" i="1"/>
  <c r="B12" i="1"/>
  <c r="D88" i="1" l="1"/>
  <c r="B67" i="1" l="1"/>
  <c r="B26" i="1" l="1"/>
  <c r="F26" i="1" s="1"/>
  <c r="D39" i="1"/>
  <c r="D19" i="1"/>
  <c r="D12" i="1"/>
  <c r="B84" i="1"/>
  <c r="B82" i="1"/>
  <c r="B64" i="1"/>
  <c r="B54" i="1"/>
  <c r="B38" i="1"/>
  <c r="B28" i="1"/>
  <c r="D5" i="1"/>
  <c r="B51" i="1" l="1"/>
  <c r="F32" i="1"/>
  <c r="F28" i="1"/>
  <c r="F38" i="1" l="1"/>
  <c r="B39" i="1"/>
  <c r="F39" i="1" s="1"/>
  <c r="D63" i="1"/>
  <c r="F63" i="1"/>
  <c r="F84" i="1"/>
  <c r="B68" i="1"/>
  <c r="D64" i="1"/>
  <c r="F61" i="1"/>
  <c r="D51" i="1"/>
  <c r="B31" i="1"/>
  <c r="B30" i="1"/>
  <c r="F30" i="1" s="1"/>
  <c r="D25" i="1"/>
  <c r="F25" i="1" s="1"/>
  <c r="D18" i="1"/>
  <c r="D87" i="1"/>
  <c r="F91" i="1"/>
  <c r="D58" i="1"/>
  <c r="F58" i="1" s="1"/>
  <c r="F59" i="1"/>
  <c r="D31" i="1"/>
  <c r="D95" i="1"/>
  <c r="F27" i="1"/>
  <c r="D69" i="1"/>
  <c r="F69" i="1" s="1"/>
  <c r="F62" i="1"/>
  <c r="F36" i="1"/>
  <c r="F33" i="1"/>
  <c r="F45" i="1"/>
  <c r="F41" i="1"/>
  <c r="F76" i="1"/>
  <c r="F81" i="1"/>
  <c r="F93" i="1"/>
  <c r="F77" i="1"/>
  <c r="F55" i="1"/>
  <c r="F46" i="1"/>
  <c r="F35" i="1"/>
  <c r="D57" i="1"/>
  <c r="F57" i="1" s="1"/>
  <c r="D54" i="1"/>
  <c r="F54" i="1" s="1"/>
  <c r="F12" i="1"/>
  <c r="B13" i="1"/>
  <c r="F14" i="1"/>
  <c r="F15" i="1"/>
  <c r="F16" i="1"/>
  <c r="F17" i="1"/>
  <c r="F18" i="1"/>
  <c r="F19" i="1"/>
  <c r="B29" i="1"/>
  <c r="D29" i="1"/>
  <c r="F34" i="1"/>
  <c r="F37" i="1"/>
  <c r="F40" i="1"/>
  <c r="F42" i="1"/>
  <c r="F43" i="1"/>
  <c r="D50" i="1"/>
  <c r="B53" i="1"/>
  <c r="F56" i="1"/>
  <c r="F60" i="1"/>
  <c r="F64" i="1"/>
  <c r="D68" i="1"/>
  <c r="F75" i="1"/>
  <c r="D78" i="1"/>
  <c r="F82" i="1"/>
  <c r="F90" i="1"/>
  <c r="B92" i="1"/>
  <c r="D92" i="1"/>
  <c r="F5" i="1"/>
  <c r="F6" i="1"/>
  <c r="F7" i="1"/>
  <c r="F78" i="1" l="1"/>
  <c r="F29" i="1"/>
  <c r="F53" i="1"/>
  <c r="D103" i="1" a="1"/>
  <c r="F31" i="1"/>
  <c r="F13" i="1"/>
  <c r="B103" i="1" a="1"/>
  <c r="F92" i="1"/>
  <c r="F103" i="1" l="1"/>
  <c r="D103" i="1"/>
  <c r="B103" i="1"/>
</calcChain>
</file>

<file path=xl/sharedStrings.xml><?xml version="1.0" encoding="utf-8"?>
<sst xmlns="http://schemas.openxmlformats.org/spreadsheetml/2006/main" count="105" uniqueCount="101">
  <si>
    <t>NACO STATISTICS</t>
  </si>
  <si>
    <t xml:space="preserve"> </t>
  </si>
  <si>
    <t>LANGUAGE</t>
  </si>
  <si>
    <t>NEW</t>
  </si>
  <si>
    <t>UPDATES</t>
  </si>
  <si>
    <t>SERIES</t>
  </si>
  <si>
    <t>SUBJECTS</t>
  </si>
  <si>
    <t>English</t>
  </si>
  <si>
    <t>French</t>
  </si>
  <si>
    <t>German</t>
  </si>
  <si>
    <t>Russian</t>
  </si>
  <si>
    <t>Spanish</t>
  </si>
  <si>
    <t>TOTAL NAMES</t>
  </si>
  <si>
    <t>Polish</t>
  </si>
  <si>
    <t>Ukrainian</t>
  </si>
  <si>
    <t>Portuguese</t>
  </si>
  <si>
    <t>CLASS NUMBERS</t>
  </si>
  <si>
    <t>TOTAL</t>
  </si>
  <si>
    <t>Romanian</t>
  </si>
  <si>
    <t>Dutch</t>
  </si>
  <si>
    <t>Kazakh</t>
  </si>
  <si>
    <t>Czech</t>
  </si>
  <si>
    <t>Danish</t>
  </si>
  <si>
    <t>Maltese</t>
  </si>
  <si>
    <t>Bashkir</t>
  </si>
  <si>
    <t>Latin</t>
  </si>
  <si>
    <t>Balkar</t>
  </si>
  <si>
    <t>Turkish</t>
  </si>
  <si>
    <t>Tuvinian</t>
  </si>
  <si>
    <t>Azeri</t>
  </si>
  <si>
    <t>Kumyk</t>
  </si>
  <si>
    <t>Swahili</t>
  </si>
  <si>
    <t>Chukchi</t>
  </si>
  <si>
    <t>Kalmyk</t>
  </si>
  <si>
    <t>Fula</t>
  </si>
  <si>
    <t>Greek</t>
  </si>
  <si>
    <t>Bulgarian</t>
  </si>
  <si>
    <t>Italian</t>
  </si>
  <si>
    <t>Korean</t>
  </si>
  <si>
    <t>Macedonian</t>
  </si>
  <si>
    <t>Slovak</t>
  </si>
  <si>
    <t>Slovenian</t>
  </si>
  <si>
    <t>Tatar</t>
  </si>
  <si>
    <t>Estonian</t>
  </si>
  <si>
    <t>Karachai</t>
  </si>
  <si>
    <t>Kyrgyz</t>
  </si>
  <si>
    <t>Swedish</t>
  </si>
  <si>
    <t>Tajik</t>
  </si>
  <si>
    <t>Arabic</t>
  </si>
  <si>
    <t>Ossetian</t>
  </si>
  <si>
    <t>Uzbek</t>
  </si>
  <si>
    <t>Shor</t>
  </si>
  <si>
    <t>Altai</t>
  </si>
  <si>
    <t>Hungarian</t>
  </si>
  <si>
    <t>Belarusian</t>
  </si>
  <si>
    <t>Mordvin</t>
  </si>
  <si>
    <t>Lithuanian</t>
  </si>
  <si>
    <t>Albanian</t>
  </si>
  <si>
    <t>Finnish</t>
  </si>
  <si>
    <t>Buriat</t>
  </si>
  <si>
    <t>Ladino</t>
  </si>
  <si>
    <t>Armenian</t>
  </si>
  <si>
    <t>Avar</t>
  </si>
  <si>
    <t>Zulu</t>
  </si>
  <si>
    <t>Hebrew</t>
  </si>
  <si>
    <t>Adygei</t>
  </si>
  <si>
    <t>Tswana</t>
  </si>
  <si>
    <t>Indonesian</t>
  </si>
  <si>
    <t>Chuvash</t>
  </si>
  <si>
    <t>Latvian</t>
  </si>
  <si>
    <t>Ndonga</t>
  </si>
  <si>
    <t>Chechen</t>
  </si>
  <si>
    <t>Yakut</t>
  </si>
  <si>
    <t>Circassian</t>
  </si>
  <si>
    <t>Kurdish</t>
  </si>
  <si>
    <t>Turkmen</t>
  </si>
  <si>
    <t>Norwegian</t>
  </si>
  <si>
    <t>Tabasaran</t>
  </si>
  <si>
    <t>Lezgian</t>
  </si>
  <si>
    <t>Filipino</t>
  </si>
  <si>
    <t>Chinese</t>
  </si>
  <si>
    <t>Serbian</t>
  </si>
  <si>
    <t>Croatian</t>
  </si>
  <si>
    <t>Burmese</t>
  </si>
  <si>
    <t>Catalan</t>
  </si>
  <si>
    <t>Shona</t>
  </si>
  <si>
    <t>Tamazight</t>
  </si>
  <si>
    <t>Micmac</t>
  </si>
  <si>
    <t>GRAND TOTAL</t>
  </si>
  <si>
    <t>Tetum</t>
  </si>
  <si>
    <t>Berber</t>
  </si>
  <si>
    <t>Japanese</t>
  </si>
  <si>
    <t>Fanti</t>
  </si>
  <si>
    <t>Igbo</t>
  </si>
  <si>
    <t>Tibetan</t>
  </si>
  <si>
    <t>Icelandic</t>
  </si>
  <si>
    <t>Sindhi</t>
  </si>
  <si>
    <t>Bosnian</t>
  </si>
  <si>
    <t>Fourth Quarter 2012/2013</t>
  </si>
  <si>
    <t>Urdu</t>
  </si>
  <si>
    <t>Georgian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</si>
</sst>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4"/>
      <name val="Arial"/>
    </font>
    <font>
      <sz val="16"/>
      <name val="Arial"/>
      <family val="2"/>
    </font>
    <font>
      <sz val="12"/>
      <name val="Arial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right"/>
    </xf>
    <xf numFmtId="17" fontId="5" fillId="0" borderId="0" xfId="0" applyNumberFormat="1" applyFont="1" applyAlignment="1">
      <alignment horizontal="center"/>
    </xf>
    <xf numFmtId="17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tabSelected="1" topLeftCell="A70" zoomScaleNormal="100" workbookViewId="0">
      <selection activeCell="F103" sqref="F103"/>
    </sheetView>
  </sheetViews>
  <sheetFormatPr defaultRowHeight="12.75" x14ac:dyDescent="0.2"/>
  <cols>
    <col min="1" max="1" width="21.140625" bestFit="1" customWidth="1"/>
    <col min="2" max="2" width="11" bestFit="1" customWidth="1"/>
    <col min="4" max="4" width="12.140625" bestFit="1" customWidth="1"/>
    <col min="6" max="6" width="10.7109375" bestFit="1" customWidth="1"/>
  </cols>
  <sheetData>
    <row r="1" spans="1:7" ht="20.25" x14ac:dyDescent="0.3">
      <c r="A1" s="1" t="s">
        <v>0</v>
      </c>
      <c r="B1" s="3"/>
      <c r="C1" s="3"/>
      <c r="D1" s="3"/>
      <c r="E1" s="2"/>
      <c r="F1" s="2"/>
    </row>
    <row r="2" spans="1:7" ht="15.75" x14ac:dyDescent="0.25">
      <c r="A2" s="10" t="s">
        <v>98</v>
      </c>
      <c r="B2" s="10"/>
      <c r="C2" s="10"/>
      <c r="D2" s="10"/>
      <c r="E2" s="10"/>
      <c r="F2" s="10"/>
    </row>
    <row r="3" spans="1:7" ht="15.75" x14ac:dyDescent="0.25">
      <c r="A3" s="9"/>
      <c r="B3" s="9"/>
      <c r="C3" s="9"/>
      <c r="D3" s="9"/>
      <c r="E3" s="9"/>
      <c r="F3" s="9"/>
    </row>
    <row r="4" spans="1:7" ht="15" x14ac:dyDescent="0.2">
      <c r="B4" s="8" t="s">
        <v>3</v>
      </c>
      <c r="C4" s="4"/>
      <c r="D4" s="8" t="s">
        <v>4</v>
      </c>
      <c r="E4" s="4"/>
      <c r="F4" s="8" t="s">
        <v>17</v>
      </c>
    </row>
    <row r="5" spans="1:7" ht="15" x14ac:dyDescent="0.2">
      <c r="A5" s="5" t="s">
        <v>16</v>
      </c>
      <c r="B5" s="4">
        <f>34+43+63+76</f>
        <v>216</v>
      </c>
      <c r="C5" s="4"/>
      <c r="D5" s="4">
        <f>0</f>
        <v>0</v>
      </c>
      <c r="E5" s="4"/>
      <c r="F5" s="4">
        <f>SUM(B5:E5)</f>
        <v>216</v>
      </c>
    </row>
    <row r="6" spans="1:7" ht="15" x14ac:dyDescent="0.2">
      <c r="A6" s="5" t="s">
        <v>5</v>
      </c>
      <c r="B6" s="4">
        <f>26+30+21+28</f>
        <v>105</v>
      </c>
      <c r="C6" s="4" t="s">
        <v>1</v>
      </c>
      <c r="D6" s="4">
        <f>32+39+49+71</f>
        <v>191</v>
      </c>
      <c r="E6" s="4"/>
      <c r="F6" s="4">
        <f>SUM(B6:E6)</f>
        <v>296</v>
      </c>
    </row>
    <row r="7" spans="1:7" ht="15" x14ac:dyDescent="0.2">
      <c r="A7" s="5" t="s">
        <v>6</v>
      </c>
      <c r="B7" s="4">
        <f>8+7+5+7</f>
        <v>27</v>
      </c>
      <c r="C7" s="4"/>
      <c r="D7" s="4">
        <f>1+1</f>
        <v>2</v>
      </c>
      <c r="E7" s="4"/>
      <c r="F7" s="4">
        <f>SUM(B7:E7)</f>
        <v>29</v>
      </c>
      <c r="G7" t="s">
        <v>1</v>
      </c>
    </row>
    <row r="8" spans="1:7" ht="15" x14ac:dyDescent="0.2">
      <c r="A8" s="4"/>
      <c r="B8" s="4"/>
      <c r="C8" s="4"/>
      <c r="D8" s="4"/>
      <c r="E8" s="4"/>
      <c r="F8" s="4"/>
    </row>
    <row r="9" spans="1:7" ht="15" x14ac:dyDescent="0.2">
      <c r="A9" s="4"/>
      <c r="B9" s="5" t="s">
        <v>1</v>
      </c>
      <c r="C9" s="4"/>
      <c r="D9" s="4" t="s">
        <v>1</v>
      </c>
      <c r="E9" s="4"/>
      <c r="F9" s="4" t="s">
        <v>1</v>
      </c>
    </row>
    <row r="10" spans="1:7" ht="15" x14ac:dyDescent="0.2">
      <c r="A10" s="4" t="s">
        <v>2</v>
      </c>
      <c r="B10" s="5"/>
      <c r="C10" s="4"/>
      <c r="D10" s="4"/>
      <c r="E10" s="4"/>
      <c r="F10" s="4"/>
    </row>
    <row r="11" spans="1:7" ht="15" x14ac:dyDescent="0.2">
      <c r="A11" s="4"/>
      <c r="B11" s="5"/>
      <c r="C11" s="4"/>
      <c r="D11" s="4"/>
      <c r="E11" s="4"/>
      <c r="F11" s="4"/>
    </row>
    <row r="12" spans="1:7" ht="15" x14ac:dyDescent="0.2">
      <c r="A12" s="4" t="s">
        <v>65</v>
      </c>
      <c r="B12" s="5">
        <f>0</f>
        <v>0</v>
      </c>
      <c r="C12" s="4"/>
      <c r="D12" s="4">
        <f>0</f>
        <v>0</v>
      </c>
      <c r="E12" s="4"/>
      <c r="F12" s="4">
        <f t="shared" ref="F12:F16" si="0">SUM(B12:E12)</f>
        <v>0</v>
      </c>
    </row>
    <row r="13" spans="1:7" ht="15" x14ac:dyDescent="0.2">
      <c r="A13" s="4" t="s">
        <v>57</v>
      </c>
      <c r="B13" s="5">
        <f>0</f>
        <v>0</v>
      </c>
      <c r="C13" s="4"/>
      <c r="D13" s="4">
        <f>0+2</f>
        <v>2</v>
      </c>
      <c r="E13" s="4"/>
      <c r="F13" s="4">
        <f t="shared" si="0"/>
        <v>2</v>
      </c>
    </row>
    <row r="14" spans="1:7" ht="15" x14ac:dyDescent="0.2">
      <c r="A14" s="4" t="s">
        <v>52</v>
      </c>
      <c r="B14" s="5">
        <f>2</f>
        <v>2</v>
      </c>
      <c r="C14" s="4"/>
      <c r="D14" s="4">
        <f>0+1</f>
        <v>1</v>
      </c>
      <c r="E14" s="4"/>
      <c r="F14" s="4">
        <f t="shared" si="0"/>
        <v>3</v>
      </c>
    </row>
    <row r="15" spans="1:7" ht="15" x14ac:dyDescent="0.2">
      <c r="A15" s="4" t="s">
        <v>48</v>
      </c>
      <c r="B15" s="5">
        <f>0</f>
        <v>0</v>
      </c>
      <c r="C15" s="4"/>
      <c r="D15" s="4">
        <f>0+1</f>
        <v>1</v>
      </c>
      <c r="E15" s="4"/>
      <c r="F15" s="4">
        <f t="shared" si="0"/>
        <v>1</v>
      </c>
    </row>
    <row r="16" spans="1:7" ht="15" x14ac:dyDescent="0.2">
      <c r="A16" s="4" t="s">
        <v>61</v>
      </c>
      <c r="B16" s="5">
        <f>0</f>
        <v>0</v>
      </c>
      <c r="C16" s="4"/>
      <c r="D16" s="4">
        <v>0</v>
      </c>
      <c r="E16" s="4"/>
      <c r="F16" s="4">
        <f t="shared" si="0"/>
        <v>0</v>
      </c>
    </row>
    <row r="17" spans="1:6" ht="15" x14ac:dyDescent="0.2">
      <c r="A17" s="4" t="s">
        <v>62</v>
      </c>
      <c r="B17" s="5">
        <f>0+2</f>
        <v>2</v>
      </c>
      <c r="C17" s="4"/>
      <c r="D17" s="4">
        <f>1</f>
        <v>1</v>
      </c>
      <c r="E17" s="4"/>
      <c r="F17" s="4">
        <f t="shared" ref="F17:F64" si="1">SUM(B17:E17)</f>
        <v>3</v>
      </c>
    </row>
    <row r="18" spans="1:6" ht="15" x14ac:dyDescent="0.2">
      <c r="A18" s="4" t="s">
        <v>29</v>
      </c>
      <c r="B18" s="5">
        <f>0+3</f>
        <v>3</v>
      </c>
      <c r="C18" s="4"/>
      <c r="D18" s="4">
        <f>0</f>
        <v>0</v>
      </c>
      <c r="E18" s="4"/>
      <c r="F18" s="4">
        <f t="shared" si="1"/>
        <v>3</v>
      </c>
    </row>
    <row r="19" spans="1:6" ht="15" x14ac:dyDescent="0.2">
      <c r="A19" s="4" t="s">
        <v>26</v>
      </c>
      <c r="B19" s="5">
        <f>0+1+1</f>
        <v>2</v>
      </c>
      <c r="C19" s="4"/>
      <c r="D19" s="4">
        <f>0</f>
        <v>0</v>
      </c>
      <c r="E19" s="4"/>
      <c r="F19" s="4">
        <f t="shared" si="1"/>
        <v>2</v>
      </c>
    </row>
    <row r="20" spans="1:6" ht="15" x14ac:dyDescent="0.2">
      <c r="A20" s="4" t="s">
        <v>24</v>
      </c>
      <c r="B20" s="5">
        <f>0</f>
        <v>0</v>
      </c>
      <c r="C20" s="4"/>
      <c r="D20" s="4">
        <f>0</f>
        <v>0</v>
      </c>
      <c r="E20" s="4"/>
      <c r="F20" s="4">
        <f>SUM(B20:E20)</f>
        <v>0</v>
      </c>
    </row>
    <row r="21" spans="1:6" ht="15" x14ac:dyDescent="0.2">
      <c r="A21" s="4" t="s">
        <v>54</v>
      </c>
      <c r="B21" s="5">
        <f>10+5+4+1</f>
        <v>20</v>
      </c>
      <c r="C21" s="4"/>
      <c r="D21" s="4">
        <f>4+11+11+2</f>
        <v>28</v>
      </c>
      <c r="E21" s="4"/>
      <c r="F21" s="4">
        <f>SUM(B21:E21)</f>
        <v>48</v>
      </c>
    </row>
    <row r="22" spans="1:6" ht="15" x14ac:dyDescent="0.2">
      <c r="A22" s="4" t="s">
        <v>90</v>
      </c>
      <c r="B22" s="5">
        <f>0+1</f>
        <v>1</v>
      </c>
      <c r="C22" s="4"/>
      <c r="D22" s="4">
        <f>0+3</f>
        <v>3</v>
      </c>
      <c r="E22" s="4"/>
      <c r="F22" s="4">
        <f>SUM(B22:E22)</f>
        <v>4</v>
      </c>
    </row>
    <row r="23" spans="1:6" ht="15" x14ac:dyDescent="0.2">
      <c r="A23" s="4" t="s">
        <v>97</v>
      </c>
      <c r="B23" s="5">
        <f>0+2+4+2</f>
        <v>8</v>
      </c>
      <c r="C23" s="4"/>
      <c r="D23" s="4">
        <f>0+2+1+2</f>
        <v>5</v>
      </c>
      <c r="E23" s="4"/>
      <c r="F23" s="4">
        <f>SUM(B23:E23)</f>
        <v>13</v>
      </c>
    </row>
    <row r="24" spans="1:6" ht="15" x14ac:dyDescent="0.2">
      <c r="A24" s="4" t="s">
        <v>36</v>
      </c>
      <c r="B24" s="5">
        <f>25+5+2+1</f>
        <v>33</v>
      </c>
      <c r="C24" s="4"/>
      <c r="D24" s="4">
        <f>19+7+3+4</f>
        <v>33</v>
      </c>
      <c r="E24" s="4"/>
      <c r="F24" s="4">
        <f>SUM(B24:E24)</f>
        <v>66</v>
      </c>
    </row>
    <row r="25" spans="1:6" ht="15" x14ac:dyDescent="0.2">
      <c r="A25" s="4" t="s">
        <v>59</v>
      </c>
      <c r="B25" s="5">
        <f>0</f>
        <v>0</v>
      </c>
      <c r="C25" s="4"/>
      <c r="D25" s="4">
        <f>0</f>
        <v>0</v>
      </c>
      <c r="E25" s="4"/>
      <c r="F25" s="4">
        <f t="shared" si="1"/>
        <v>0</v>
      </c>
    </row>
    <row r="26" spans="1:6" ht="15" x14ac:dyDescent="0.2">
      <c r="A26" s="4" t="s">
        <v>83</v>
      </c>
      <c r="B26" s="5">
        <f>0</f>
        <v>0</v>
      </c>
      <c r="C26" s="4"/>
      <c r="D26" s="4">
        <f>1</f>
        <v>1</v>
      </c>
      <c r="E26" s="4"/>
      <c r="F26" s="4">
        <f t="shared" si="1"/>
        <v>1</v>
      </c>
    </row>
    <row r="27" spans="1:6" ht="15" x14ac:dyDescent="0.2">
      <c r="A27" s="4" t="s">
        <v>84</v>
      </c>
      <c r="B27" s="5">
        <f>0+1+2</f>
        <v>3</v>
      </c>
      <c r="C27" s="4"/>
      <c r="D27" s="4">
        <f>0+8</f>
        <v>8</v>
      </c>
      <c r="E27" s="4"/>
      <c r="F27" s="4">
        <f t="shared" si="1"/>
        <v>11</v>
      </c>
    </row>
    <row r="28" spans="1:6" ht="15" x14ac:dyDescent="0.2">
      <c r="A28" s="4" t="s">
        <v>71</v>
      </c>
      <c r="B28" s="5">
        <f>0</f>
        <v>0</v>
      </c>
      <c r="C28" s="4"/>
      <c r="D28" s="4">
        <f>0+1+1</f>
        <v>2</v>
      </c>
      <c r="E28" s="4"/>
      <c r="F28" s="4">
        <f t="shared" si="1"/>
        <v>2</v>
      </c>
    </row>
    <row r="29" spans="1:6" ht="15" x14ac:dyDescent="0.2">
      <c r="A29" s="4" t="s">
        <v>80</v>
      </c>
      <c r="B29" s="5">
        <f>0</f>
        <v>0</v>
      </c>
      <c r="C29" s="4"/>
      <c r="D29" s="4">
        <f>0</f>
        <v>0</v>
      </c>
      <c r="E29" s="4"/>
      <c r="F29" s="4">
        <f t="shared" si="1"/>
        <v>0</v>
      </c>
    </row>
    <row r="30" spans="1:6" ht="15" x14ac:dyDescent="0.2">
      <c r="A30" s="4" t="s">
        <v>32</v>
      </c>
      <c r="B30" s="5">
        <f>0</f>
        <v>0</v>
      </c>
      <c r="C30" s="4"/>
      <c r="D30" s="4">
        <v>0</v>
      </c>
      <c r="E30" s="4"/>
      <c r="F30" s="4">
        <f t="shared" si="1"/>
        <v>0</v>
      </c>
    </row>
    <row r="31" spans="1:6" ht="15" x14ac:dyDescent="0.2">
      <c r="A31" s="4" t="s">
        <v>68</v>
      </c>
      <c r="B31" s="5">
        <f>0</f>
        <v>0</v>
      </c>
      <c r="C31" s="4"/>
      <c r="D31" s="4">
        <f>0</f>
        <v>0</v>
      </c>
      <c r="E31" s="4"/>
      <c r="F31" s="4">
        <f t="shared" si="1"/>
        <v>0</v>
      </c>
    </row>
    <row r="32" spans="1:6" ht="15" x14ac:dyDescent="0.2">
      <c r="A32" s="4" t="s">
        <v>73</v>
      </c>
      <c r="B32" s="5">
        <f>3</f>
        <v>3</v>
      </c>
      <c r="C32" s="4"/>
      <c r="D32" s="4">
        <f>8+1</f>
        <v>9</v>
      </c>
      <c r="E32" s="4"/>
      <c r="F32" s="4">
        <f t="shared" si="1"/>
        <v>12</v>
      </c>
    </row>
    <row r="33" spans="1:6" ht="15" x14ac:dyDescent="0.2">
      <c r="A33" s="4" t="s">
        <v>82</v>
      </c>
      <c r="B33" s="5">
        <f>0+6+6+1</f>
        <v>13</v>
      </c>
      <c r="C33" s="4"/>
      <c r="D33" s="4">
        <f>0+14+10+3</f>
        <v>27</v>
      </c>
      <c r="E33" s="4"/>
      <c r="F33" s="4">
        <f t="shared" si="1"/>
        <v>40</v>
      </c>
    </row>
    <row r="34" spans="1:6" ht="15" x14ac:dyDescent="0.2">
      <c r="A34" s="4" t="s">
        <v>21</v>
      </c>
      <c r="B34" s="5">
        <f>0+2+5</f>
        <v>7</v>
      </c>
      <c r="C34" s="4"/>
      <c r="D34" s="4">
        <f>0+8+12</f>
        <v>20</v>
      </c>
      <c r="E34" s="4"/>
      <c r="F34" s="4">
        <f t="shared" si="1"/>
        <v>27</v>
      </c>
    </row>
    <row r="35" spans="1:6" ht="15" x14ac:dyDescent="0.2">
      <c r="A35" s="4" t="s">
        <v>22</v>
      </c>
      <c r="B35" s="5">
        <f>6+1+34</f>
        <v>41</v>
      </c>
      <c r="C35" s="4"/>
      <c r="D35" s="4">
        <f>3+2+41+2</f>
        <v>48</v>
      </c>
      <c r="E35" s="4"/>
      <c r="F35" s="4">
        <f t="shared" si="1"/>
        <v>89</v>
      </c>
    </row>
    <row r="36" spans="1:6" ht="15" x14ac:dyDescent="0.2">
      <c r="A36" s="4" t="s">
        <v>19</v>
      </c>
      <c r="B36" s="4">
        <f>7+5+12+33</f>
        <v>57</v>
      </c>
      <c r="C36" s="4"/>
      <c r="D36" s="4">
        <f>3+5+8+33</f>
        <v>49</v>
      </c>
      <c r="E36" s="4"/>
      <c r="F36" s="4">
        <f t="shared" si="1"/>
        <v>106</v>
      </c>
    </row>
    <row r="37" spans="1:6" ht="15" x14ac:dyDescent="0.2">
      <c r="A37" s="4" t="s">
        <v>7</v>
      </c>
      <c r="B37" s="4">
        <f>57+99+79+99</f>
        <v>334</v>
      </c>
      <c r="C37" s="4"/>
      <c r="D37" s="4">
        <f>74+151+158+252</f>
        <v>635</v>
      </c>
      <c r="E37" s="4"/>
      <c r="F37" s="4">
        <f t="shared" si="1"/>
        <v>969</v>
      </c>
    </row>
    <row r="38" spans="1:6" ht="15" x14ac:dyDescent="0.2">
      <c r="A38" s="4" t="s">
        <v>43</v>
      </c>
      <c r="B38" s="4">
        <f>0</f>
        <v>0</v>
      </c>
      <c r="C38" s="4"/>
      <c r="D38" s="4">
        <f>0+3+2</f>
        <v>5</v>
      </c>
      <c r="E38" s="4"/>
      <c r="F38" s="4">
        <f t="shared" si="1"/>
        <v>5</v>
      </c>
    </row>
    <row r="39" spans="1:6" ht="15" x14ac:dyDescent="0.2">
      <c r="A39" s="4" t="s">
        <v>92</v>
      </c>
      <c r="B39" s="4">
        <f>0</f>
        <v>0</v>
      </c>
      <c r="C39" s="4"/>
      <c r="D39" s="4">
        <f>0</f>
        <v>0</v>
      </c>
      <c r="E39" s="4"/>
      <c r="F39" s="4">
        <f t="shared" si="1"/>
        <v>0</v>
      </c>
    </row>
    <row r="40" spans="1:6" ht="15" x14ac:dyDescent="0.2">
      <c r="A40" s="4" t="s">
        <v>79</v>
      </c>
      <c r="B40" s="4">
        <f>0+1</f>
        <v>1</v>
      </c>
      <c r="C40" s="4"/>
      <c r="D40" s="4">
        <f>0+2</f>
        <v>2</v>
      </c>
      <c r="E40" s="4"/>
      <c r="F40" s="4">
        <f t="shared" si="1"/>
        <v>3</v>
      </c>
    </row>
    <row r="41" spans="1:6" ht="15" x14ac:dyDescent="0.2">
      <c r="A41" s="4" t="s">
        <v>58</v>
      </c>
      <c r="B41" s="4">
        <f>0</f>
        <v>0</v>
      </c>
      <c r="C41" s="4"/>
      <c r="D41" s="4">
        <f>0+1</f>
        <v>1</v>
      </c>
      <c r="E41" s="4"/>
      <c r="F41" s="4">
        <f t="shared" si="1"/>
        <v>1</v>
      </c>
    </row>
    <row r="42" spans="1:6" ht="15" x14ac:dyDescent="0.2">
      <c r="A42" s="4" t="s">
        <v>8</v>
      </c>
      <c r="B42" s="4">
        <f>13+26+39+43</f>
        <v>121</v>
      </c>
      <c r="C42" s="4"/>
      <c r="D42" s="4">
        <f>12+19+44+74</f>
        <v>149</v>
      </c>
      <c r="E42" s="4"/>
      <c r="F42" s="4">
        <f t="shared" si="1"/>
        <v>270</v>
      </c>
    </row>
    <row r="43" spans="1:6" ht="15" x14ac:dyDescent="0.2">
      <c r="A43" s="4" t="s">
        <v>34</v>
      </c>
      <c r="B43" s="4">
        <f>0+2</f>
        <v>2</v>
      </c>
      <c r="C43" s="4"/>
      <c r="D43" s="4">
        <f>0</f>
        <v>0</v>
      </c>
      <c r="E43" s="4"/>
      <c r="F43" s="4">
        <f t="shared" si="1"/>
        <v>2</v>
      </c>
    </row>
    <row r="44" spans="1:6" ht="15" x14ac:dyDescent="0.2">
      <c r="A44" s="4" t="s">
        <v>100</v>
      </c>
      <c r="B44" s="4">
        <f>1</f>
        <v>1</v>
      </c>
      <c r="C44" s="4"/>
      <c r="D44" s="4">
        <f>0+2</f>
        <v>2</v>
      </c>
      <c r="E44" s="4"/>
      <c r="F44" s="4">
        <f>SUM(B44:E44)</f>
        <v>3</v>
      </c>
    </row>
    <row r="45" spans="1:6" ht="15" x14ac:dyDescent="0.2">
      <c r="A45" s="4" t="s">
        <v>9</v>
      </c>
      <c r="B45" s="4">
        <f>80+28+83+79</f>
        <v>270</v>
      </c>
      <c r="C45" s="4"/>
      <c r="D45" s="4">
        <f>106+112+148+169</f>
        <v>535</v>
      </c>
      <c r="E45" s="4"/>
      <c r="F45" s="4">
        <f t="shared" si="1"/>
        <v>805</v>
      </c>
    </row>
    <row r="46" spans="1:6" ht="15" x14ac:dyDescent="0.2">
      <c r="A46" s="4" t="s">
        <v>35</v>
      </c>
      <c r="B46" s="4">
        <f>16+5+9+6</f>
        <v>36</v>
      </c>
      <c r="C46" s="4"/>
      <c r="D46" s="4">
        <f>48+10+101+19</f>
        <v>178</v>
      </c>
      <c r="E46" s="4"/>
      <c r="F46" s="4">
        <f t="shared" si="1"/>
        <v>214</v>
      </c>
    </row>
    <row r="47" spans="1:6" ht="15" x14ac:dyDescent="0.2">
      <c r="A47" s="4" t="s">
        <v>64</v>
      </c>
      <c r="B47" s="4">
        <f>0+1+2</f>
        <v>3</v>
      </c>
      <c r="C47" s="4"/>
      <c r="D47" s="4">
        <f>1+1+7+2</f>
        <v>11</v>
      </c>
      <c r="E47" s="4"/>
      <c r="F47" s="4">
        <f>SUM(B47:E47)</f>
        <v>14</v>
      </c>
    </row>
    <row r="48" spans="1:6" ht="15" x14ac:dyDescent="0.2">
      <c r="A48" s="4" t="s">
        <v>53</v>
      </c>
      <c r="B48" s="4">
        <f>0+1</f>
        <v>1</v>
      </c>
      <c r="C48" s="4"/>
      <c r="D48" s="4">
        <f>0+1+2</f>
        <v>3</v>
      </c>
      <c r="E48" s="4"/>
      <c r="F48" s="4">
        <f>SUM(B48:E48)</f>
        <v>4</v>
      </c>
    </row>
    <row r="49" spans="1:6" ht="15" x14ac:dyDescent="0.2">
      <c r="A49" s="4" t="s">
        <v>95</v>
      </c>
      <c r="B49" s="4">
        <f>0+2</f>
        <v>2</v>
      </c>
      <c r="C49" s="4"/>
      <c r="D49" s="4">
        <f>0+1</f>
        <v>1</v>
      </c>
      <c r="E49" s="4"/>
      <c r="F49" s="4">
        <f>SUM(B49:E49)</f>
        <v>3</v>
      </c>
    </row>
    <row r="50" spans="1:6" ht="15" x14ac:dyDescent="0.2">
      <c r="A50" s="4" t="s">
        <v>93</v>
      </c>
      <c r="B50" s="4">
        <f>0</f>
        <v>0</v>
      </c>
      <c r="C50" s="4"/>
      <c r="D50" s="4">
        <f>0</f>
        <v>0</v>
      </c>
      <c r="E50" s="4"/>
      <c r="F50" s="4">
        <f>SUM(B50:E50)</f>
        <v>0</v>
      </c>
    </row>
    <row r="51" spans="1:6" ht="15" x14ac:dyDescent="0.2">
      <c r="A51" s="4" t="s">
        <v>67</v>
      </c>
      <c r="B51" s="4">
        <f>0</f>
        <v>0</v>
      </c>
      <c r="C51" s="4"/>
      <c r="D51" s="4">
        <f>0</f>
        <v>0</v>
      </c>
      <c r="E51" s="4"/>
      <c r="F51" s="4">
        <f>SUM(B51:E51)</f>
        <v>0</v>
      </c>
    </row>
    <row r="52" spans="1:6" ht="15" x14ac:dyDescent="0.2">
      <c r="A52" s="4" t="s">
        <v>37</v>
      </c>
      <c r="B52" s="4">
        <f>2+7+8+11</f>
        <v>28</v>
      </c>
      <c r="C52" s="4"/>
      <c r="D52" s="4">
        <f>6+12+16+26</f>
        <v>60</v>
      </c>
      <c r="E52" s="4"/>
      <c r="F52" s="4">
        <f>SUM(B52:E52)</f>
        <v>88</v>
      </c>
    </row>
    <row r="53" spans="1:6" ht="15" x14ac:dyDescent="0.2">
      <c r="A53" s="4" t="s">
        <v>91</v>
      </c>
      <c r="B53" s="4">
        <f>0</f>
        <v>0</v>
      </c>
      <c r="C53" s="4"/>
      <c r="D53" s="4">
        <f>0+4</f>
        <v>4</v>
      </c>
      <c r="E53" s="4"/>
      <c r="F53" s="4">
        <f t="shared" si="1"/>
        <v>4</v>
      </c>
    </row>
    <row r="54" spans="1:6" ht="15" x14ac:dyDescent="0.2">
      <c r="A54" s="4" t="s">
        <v>33</v>
      </c>
      <c r="B54" s="4">
        <f>0</f>
        <v>0</v>
      </c>
      <c r="C54" s="4"/>
      <c r="D54" s="4">
        <f>0</f>
        <v>0</v>
      </c>
      <c r="E54" s="4"/>
      <c r="F54" s="4">
        <f t="shared" si="1"/>
        <v>0</v>
      </c>
    </row>
    <row r="55" spans="1:6" ht="15" x14ac:dyDescent="0.2">
      <c r="A55" s="4" t="s">
        <v>44</v>
      </c>
      <c r="B55" s="4">
        <f>3+1</f>
        <v>4</v>
      </c>
      <c r="C55" s="4"/>
      <c r="D55" s="4">
        <f>1</f>
        <v>1</v>
      </c>
      <c r="E55" s="4"/>
      <c r="F55" s="4">
        <f t="shared" si="1"/>
        <v>5</v>
      </c>
    </row>
    <row r="56" spans="1:6" ht="15" x14ac:dyDescent="0.2">
      <c r="A56" s="4" t="s">
        <v>20</v>
      </c>
      <c r="B56" s="4">
        <f>0+3</f>
        <v>3</v>
      </c>
      <c r="C56" s="4"/>
      <c r="D56" s="4">
        <f>0+1+1</f>
        <v>2</v>
      </c>
      <c r="E56" s="4"/>
      <c r="F56" s="4">
        <f>SUM(B56:E56)</f>
        <v>5</v>
      </c>
    </row>
    <row r="57" spans="1:6" ht="15" x14ac:dyDescent="0.2">
      <c r="A57" s="4" t="s">
        <v>38</v>
      </c>
      <c r="B57" s="4">
        <f>0</f>
        <v>0</v>
      </c>
      <c r="C57" s="4"/>
      <c r="D57" s="4">
        <f>0</f>
        <v>0</v>
      </c>
      <c r="E57" s="4"/>
      <c r="F57" s="4">
        <f t="shared" si="1"/>
        <v>0</v>
      </c>
    </row>
    <row r="58" spans="1:6" ht="15" x14ac:dyDescent="0.2">
      <c r="A58" s="4" t="s">
        <v>30</v>
      </c>
      <c r="B58" s="4">
        <f>0+1</f>
        <v>1</v>
      </c>
      <c r="C58" s="4"/>
      <c r="D58" s="4">
        <f>0</f>
        <v>0</v>
      </c>
      <c r="E58" s="4"/>
      <c r="F58" s="4">
        <f t="shared" si="1"/>
        <v>1</v>
      </c>
    </row>
    <row r="59" spans="1:6" ht="15" x14ac:dyDescent="0.2">
      <c r="A59" s="4" t="s">
        <v>74</v>
      </c>
      <c r="B59" s="4">
        <f>1+1</f>
        <v>2</v>
      </c>
      <c r="C59" s="4"/>
      <c r="D59" s="4">
        <f>0</f>
        <v>0</v>
      </c>
      <c r="E59" s="4"/>
      <c r="F59" s="4">
        <f t="shared" si="1"/>
        <v>2</v>
      </c>
    </row>
    <row r="60" spans="1:6" ht="15" x14ac:dyDescent="0.2">
      <c r="A60" s="4" t="s">
        <v>45</v>
      </c>
      <c r="B60" s="4">
        <f>0+3</f>
        <v>3</v>
      </c>
      <c r="C60" s="4"/>
      <c r="D60" s="4">
        <f>0+6</f>
        <v>6</v>
      </c>
      <c r="E60" s="4"/>
      <c r="F60" s="4">
        <f t="shared" si="1"/>
        <v>9</v>
      </c>
    </row>
    <row r="61" spans="1:6" ht="15" x14ac:dyDescent="0.2">
      <c r="A61" s="4" t="s">
        <v>60</v>
      </c>
      <c r="B61" s="4">
        <f>3+1</f>
        <v>4</v>
      </c>
      <c r="C61" s="4"/>
      <c r="D61" s="4">
        <f>5+1</f>
        <v>6</v>
      </c>
      <c r="E61" s="4"/>
      <c r="F61" s="4">
        <f t="shared" si="1"/>
        <v>10</v>
      </c>
    </row>
    <row r="62" spans="1:6" ht="15" x14ac:dyDescent="0.2">
      <c r="A62" s="4" t="s">
        <v>25</v>
      </c>
      <c r="B62" s="4">
        <f>1+6</f>
        <v>7</v>
      </c>
      <c r="C62" s="4"/>
      <c r="D62" s="4">
        <f>4+15+2</f>
        <v>21</v>
      </c>
      <c r="E62" s="4"/>
      <c r="F62" s="4">
        <f t="shared" si="1"/>
        <v>28</v>
      </c>
    </row>
    <row r="63" spans="1:6" ht="15" x14ac:dyDescent="0.2">
      <c r="A63" s="4" t="s">
        <v>69</v>
      </c>
      <c r="B63" s="4">
        <f>0+1</f>
        <v>1</v>
      </c>
      <c r="C63" s="4"/>
      <c r="D63" s="4">
        <f>0</f>
        <v>0</v>
      </c>
      <c r="E63" s="4"/>
      <c r="F63" s="4">
        <f t="shared" si="1"/>
        <v>1</v>
      </c>
    </row>
    <row r="64" spans="1:6" ht="15" x14ac:dyDescent="0.2">
      <c r="A64" s="4" t="s">
        <v>78</v>
      </c>
      <c r="B64" s="4">
        <f>0</f>
        <v>0</v>
      </c>
      <c r="C64" s="4"/>
      <c r="D64" s="4">
        <f>0</f>
        <v>0</v>
      </c>
      <c r="E64" s="4"/>
      <c r="F64" s="4">
        <f t="shared" si="1"/>
        <v>0</v>
      </c>
    </row>
    <row r="65" spans="1:6" ht="15" x14ac:dyDescent="0.2">
      <c r="A65" s="4" t="s">
        <v>56</v>
      </c>
      <c r="B65" s="4">
        <f>0+1</f>
        <v>1</v>
      </c>
      <c r="C65" s="4"/>
      <c r="D65" s="4">
        <f>0+4+4</f>
        <v>8</v>
      </c>
      <c r="E65" s="4"/>
      <c r="F65" s="4">
        <f>SUM(B65:E65)</f>
        <v>9</v>
      </c>
    </row>
    <row r="66" spans="1:6" ht="15" x14ac:dyDescent="0.2">
      <c r="A66" s="4" t="s">
        <v>39</v>
      </c>
      <c r="B66" s="4">
        <f>3</f>
        <v>3</v>
      </c>
      <c r="C66" s="4"/>
      <c r="D66" s="4">
        <f>0+2</f>
        <v>2</v>
      </c>
      <c r="E66" s="4"/>
      <c r="F66" s="4">
        <f>SUM(B66:E66)</f>
        <v>5</v>
      </c>
    </row>
    <row r="67" spans="1:6" ht="15" x14ac:dyDescent="0.2">
      <c r="A67" s="4" t="s">
        <v>23</v>
      </c>
      <c r="B67" s="4">
        <f>0+0+0</f>
        <v>0</v>
      </c>
      <c r="C67" s="4"/>
      <c r="D67" s="4">
        <f>0</f>
        <v>0</v>
      </c>
      <c r="E67" s="4"/>
      <c r="F67" s="4">
        <f>SUM(B67:E67)</f>
        <v>0</v>
      </c>
    </row>
    <row r="68" spans="1:6" ht="15" x14ac:dyDescent="0.2">
      <c r="A68" s="4" t="s">
        <v>87</v>
      </c>
      <c r="B68" s="4">
        <f>0</f>
        <v>0</v>
      </c>
      <c r="C68" s="4"/>
      <c r="D68" s="4">
        <f>0</f>
        <v>0</v>
      </c>
      <c r="E68" s="4"/>
      <c r="F68" s="4">
        <f>SUM(B68:E68)</f>
        <v>0</v>
      </c>
    </row>
    <row r="69" spans="1:6" ht="15" x14ac:dyDescent="0.2">
      <c r="A69" s="4" t="s">
        <v>55</v>
      </c>
      <c r="B69" s="4">
        <f>0+0+0+2</f>
        <v>2</v>
      </c>
      <c r="C69" s="4"/>
      <c r="D69" s="4">
        <f>0</f>
        <v>0</v>
      </c>
      <c r="E69" s="4"/>
      <c r="F69" s="4">
        <f>SUM(B69:E69)</f>
        <v>2</v>
      </c>
    </row>
    <row r="70" spans="1:6" ht="15" x14ac:dyDescent="0.2">
      <c r="A70" s="4" t="s">
        <v>70</v>
      </c>
      <c r="B70" s="4">
        <f>0</f>
        <v>0</v>
      </c>
      <c r="C70" s="4"/>
      <c r="D70" s="4">
        <f>0</f>
        <v>0</v>
      </c>
      <c r="E70" s="4"/>
      <c r="F70" s="4">
        <f>SUM(B70:E70)</f>
        <v>0</v>
      </c>
    </row>
    <row r="71" spans="1:6" ht="15" x14ac:dyDescent="0.2">
      <c r="A71" s="4" t="s">
        <v>76</v>
      </c>
      <c r="B71" s="4">
        <f>0</f>
        <v>0</v>
      </c>
      <c r="C71" s="4"/>
      <c r="D71" s="4">
        <f>0</f>
        <v>0</v>
      </c>
      <c r="E71" s="4"/>
      <c r="F71" s="4">
        <f>SUM(B71:E71)</f>
        <v>0</v>
      </c>
    </row>
    <row r="72" spans="1:6" ht="15" x14ac:dyDescent="0.2">
      <c r="A72" s="4" t="s">
        <v>49</v>
      </c>
      <c r="B72" s="4">
        <f>1+6+4</f>
        <v>11</v>
      </c>
      <c r="C72" s="4"/>
      <c r="D72" s="4">
        <f>0+2</f>
        <v>2</v>
      </c>
      <c r="E72" s="4"/>
      <c r="F72" s="4">
        <f>SUM(B72:E72)</f>
        <v>13</v>
      </c>
    </row>
    <row r="73" spans="1:6" ht="15" x14ac:dyDescent="0.2">
      <c r="A73" s="4" t="s">
        <v>13</v>
      </c>
      <c r="B73" s="4">
        <f>53+29+53+54</f>
        <v>189</v>
      </c>
      <c r="C73" s="4"/>
      <c r="D73" s="4">
        <f>73+79+79+121</f>
        <v>352</v>
      </c>
      <c r="E73" s="4"/>
      <c r="F73" s="4">
        <f>SUM(B73:E73)</f>
        <v>541</v>
      </c>
    </row>
    <row r="74" spans="1:6" ht="15" x14ac:dyDescent="0.2">
      <c r="A74" s="4" t="s">
        <v>15</v>
      </c>
      <c r="B74" s="4">
        <f>6+1+2+1</f>
        <v>10</v>
      </c>
      <c r="C74" s="4"/>
      <c r="D74" s="4">
        <f>1+12+9+15</f>
        <v>37</v>
      </c>
      <c r="E74" s="4"/>
      <c r="F74" s="4">
        <f>SUM(B74:E74)</f>
        <v>47</v>
      </c>
    </row>
    <row r="75" spans="1:6" ht="15" x14ac:dyDescent="0.2">
      <c r="A75" s="4" t="s">
        <v>18</v>
      </c>
      <c r="B75" s="4">
        <f>5+3+3</f>
        <v>11</v>
      </c>
      <c r="C75" s="4"/>
      <c r="D75" s="4">
        <f>0+4+5+9</f>
        <v>18</v>
      </c>
      <c r="E75" s="4"/>
      <c r="F75" s="4">
        <f t="shared" ref="F75:F93" si="2">SUM(B75:E75)</f>
        <v>29</v>
      </c>
    </row>
    <row r="76" spans="1:6" ht="15" x14ac:dyDescent="0.2">
      <c r="A76" s="4" t="s">
        <v>10</v>
      </c>
      <c r="B76" s="4">
        <f>79+50+69+61</f>
        <v>259</v>
      </c>
      <c r="C76" s="4"/>
      <c r="D76" s="4">
        <f>109+120+120+132</f>
        <v>481</v>
      </c>
      <c r="E76" s="4"/>
      <c r="F76" s="4">
        <f t="shared" si="2"/>
        <v>740</v>
      </c>
    </row>
    <row r="77" spans="1:6" ht="15" x14ac:dyDescent="0.2">
      <c r="A77" s="4" t="s">
        <v>81</v>
      </c>
      <c r="B77" s="4">
        <f>5+9+1+4</f>
        <v>19</v>
      </c>
      <c r="C77" s="4"/>
      <c r="D77" s="4">
        <f>10+37+1+7</f>
        <v>55</v>
      </c>
      <c r="E77" s="4"/>
      <c r="F77" s="4">
        <f t="shared" si="2"/>
        <v>74</v>
      </c>
    </row>
    <row r="78" spans="1:6" ht="15" x14ac:dyDescent="0.2">
      <c r="A78" s="4" t="s">
        <v>85</v>
      </c>
      <c r="B78" s="4">
        <f>0+1</f>
        <v>1</v>
      </c>
      <c r="C78" s="4"/>
      <c r="D78" s="4">
        <f>0</f>
        <v>0</v>
      </c>
      <c r="E78" s="4"/>
      <c r="F78" s="4">
        <f t="shared" si="2"/>
        <v>1</v>
      </c>
    </row>
    <row r="79" spans="1:6" ht="15" x14ac:dyDescent="0.2">
      <c r="A79" s="4" t="s">
        <v>51</v>
      </c>
      <c r="B79" s="4">
        <f>0+2</f>
        <v>2</v>
      </c>
      <c r="C79" s="4"/>
      <c r="D79" s="4">
        <f>0+1</f>
        <v>1</v>
      </c>
      <c r="E79" s="4"/>
      <c r="F79" s="4">
        <f>SUM(B79:E79)</f>
        <v>3</v>
      </c>
    </row>
    <row r="80" spans="1:6" ht="15" x14ac:dyDescent="0.2">
      <c r="A80" s="4" t="s">
        <v>96</v>
      </c>
      <c r="B80" s="4">
        <f>0</f>
        <v>0</v>
      </c>
      <c r="C80" s="4"/>
      <c r="D80" s="4">
        <f>1</f>
        <v>1</v>
      </c>
      <c r="E80" s="4"/>
      <c r="F80" s="4">
        <f>SUM(B80:E80)</f>
        <v>1</v>
      </c>
    </row>
    <row r="81" spans="1:6" ht="15" x14ac:dyDescent="0.2">
      <c r="A81" s="4" t="s">
        <v>40</v>
      </c>
      <c r="B81" s="4">
        <f>0</f>
        <v>0</v>
      </c>
      <c r="C81" s="4"/>
      <c r="D81" s="4">
        <f>0+3</f>
        <v>3</v>
      </c>
      <c r="E81" s="4"/>
      <c r="F81" s="4">
        <f t="shared" si="2"/>
        <v>3</v>
      </c>
    </row>
    <row r="82" spans="1:6" ht="15" x14ac:dyDescent="0.2">
      <c r="A82" s="4" t="s">
        <v>41</v>
      </c>
      <c r="B82" s="4">
        <f>0</f>
        <v>0</v>
      </c>
      <c r="C82" s="4"/>
      <c r="D82" s="4">
        <f>0+4</f>
        <v>4</v>
      </c>
      <c r="E82" s="4"/>
      <c r="F82" s="4">
        <f t="shared" si="2"/>
        <v>4</v>
      </c>
    </row>
    <row r="83" spans="1:6" ht="15" x14ac:dyDescent="0.2">
      <c r="A83" s="4" t="s">
        <v>11</v>
      </c>
      <c r="B83" s="4">
        <f>20+30+21+22</f>
        <v>93</v>
      </c>
      <c r="C83" s="4"/>
      <c r="D83" s="4">
        <f>30+69+70+103</f>
        <v>272</v>
      </c>
      <c r="E83" s="4"/>
      <c r="F83" s="4">
        <f>SUM(B83:E83)</f>
        <v>365</v>
      </c>
    </row>
    <row r="84" spans="1:6" ht="15" x14ac:dyDescent="0.2">
      <c r="A84" s="4" t="s">
        <v>31</v>
      </c>
      <c r="B84" s="4">
        <f>0</f>
        <v>0</v>
      </c>
      <c r="C84" s="4"/>
      <c r="D84" s="4">
        <f>0+1</f>
        <v>1</v>
      </c>
      <c r="E84" s="4"/>
      <c r="F84" s="4">
        <f t="shared" si="2"/>
        <v>1</v>
      </c>
    </row>
    <row r="85" spans="1:6" ht="15" x14ac:dyDescent="0.2">
      <c r="A85" s="4" t="s">
        <v>46</v>
      </c>
      <c r="B85" s="4">
        <f>3+4</f>
        <v>7</v>
      </c>
      <c r="C85" s="4"/>
      <c r="D85" s="4">
        <f>0+11</f>
        <v>11</v>
      </c>
      <c r="E85" s="4"/>
      <c r="F85" s="4">
        <f>SUM(B85:E85)</f>
        <v>18</v>
      </c>
    </row>
    <row r="86" spans="1:6" ht="15" x14ac:dyDescent="0.2">
      <c r="A86" s="4" t="s">
        <v>77</v>
      </c>
      <c r="B86" s="4">
        <f>1+2</f>
        <v>3</v>
      </c>
      <c r="C86" s="4"/>
      <c r="D86" s="4">
        <f>0</f>
        <v>0</v>
      </c>
      <c r="E86" s="4"/>
      <c r="F86" s="4">
        <f>SUM(B86:E86)</f>
        <v>3</v>
      </c>
    </row>
    <row r="87" spans="1:6" ht="15" x14ac:dyDescent="0.2">
      <c r="A87" s="4" t="s">
        <v>47</v>
      </c>
      <c r="B87" s="4">
        <f>0+9</f>
        <v>9</v>
      </c>
      <c r="C87" s="4"/>
      <c r="D87" s="4">
        <f>0</f>
        <v>0</v>
      </c>
      <c r="E87" s="4"/>
      <c r="F87" s="4">
        <f>SUM(B87:E87)</f>
        <v>9</v>
      </c>
    </row>
    <row r="88" spans="1:6" ht="15" x14ac:dyDescent="0.2">
      <c r="A88" s="4" t="s">
        <v>86</v>
      </c>
      <c r="B88" s="4">
        <f>0</f>
        <v>0</v>
      </c>
      <c r="C88" s="4"/>
      <c r="D88" s="4">
        <f>0</f>
        <v>0</v>
      </c>
      <c r="E88" s="4"/>
      <c r="F88" s="4">
        <f>SUM(B88:E88)</f>
        <v>0</v>
      </c>
    </row>
    <row r="89" spans="1:6" ht="15" x14ac:dyDescent="0.2">
      <c r="A89" s="4" t="s">
        <v>42</v>
      </c>
      <c r="B89" s="4">
        <f>0+2</f>
        <v>2</v>
      </c>
      <c r="C89" s="4"/>
      <c r="D89" s="4">
        <f>0+1</f>
        <v>1</v>
      </c>
      <c r="E89" s="4"/>
      <c r="F89" s="4">
        <f>SUM(B89:E89)</f>
        <v>3</v>
      </c>
    </row>
    <row r="90" spans="1:6" ht="15" x14ac:dyDescent="0.2">
      <c r="A90" s="4" t="s">
        <v>89</v>
      </c>
      <c r="B90" s="4">
        <f>0</f>
        <v>0</v>
      </c>
      <c r="C90" s="4"/>
      <c r="D90" s="4">
        <f>0</f>
        <v>0</v>
      </c>
      <c r="E90" s="4"/>
      <c r="F90" s="4">
        <f t="shared" si="2"/>
        <v>0</v>
      </c>
    </row>
    <row r="91" spans="1:6" ht="15" x14ac:dyDescent="0.2">
      <c r="A91" s="4" t="s">
        <v>94</v>
      </c>
      <c r="B91" s="4">
        <f>0</f>
        <v>0</v>
      </c>
      <c r="C91" s="4"/>
      <c r="D91" s="4">
        <f>0+1</f>
        <v>1</v>
      </c>
      <c r="E91" s="4"/>
      <c r="F91" s="4">
        <f t="shared" si="2"/>
        <v>1</v>
      </c>
    </row>
    <row r="92" spans="1:6" ht="15" x14ac:dyDescent="0.2">
      <c r="A92" s="4" t="s">
        <v>66</v>
      </c>
      <c r="B92" s="4">
        <f>0</f>
        <v>0</v>
      </c>
      <c r="C92" s="4"/>
      <c r="D92" s="4">
        <f>0</f>
        <v>0</v>
      </c>
      <c r="E92" s="4"/>
      <c r="F92" s="4">
        <f t="shared" si="2"/>
        <v>0</v>
      </c>
    </row>
    <row r="93" spans="1:6" ht="15" x14ac:dyDescent="0.2">
      <c r="A93" s="4" t="s">
        <v>27</v>
      </c>
      <c r="B93" s="4">
        <f>0+2</f>
        <v>2</v>
      </c>
      <c r="C93" s="4"/>
      <c r="D93" s="4">
        <f>0</f>
        <v>0</v>
      </c>
      <c r="E93" s="4"/>
      <c r="F93" s="4">
        <f t="shared" si="2"/>
        <v>2</v>
      </c>
    </row>
    <row r="94" spans="1:6" ht="15" x14ac:dyDescent="0.2">
      <c r="A94" s="4" t="s">
        <v>75</v>
      </c>
      <c r="B94" s="4">
        <f>0</f>
        <v>0</v>
      </c>
      <c r="C94" s="4"/>
      <c r="D94" s="4">
        <f>0</f>
        <v>0</v>
      </c>
      <c r="E94" s="4"/>
      <c r="F94" s="4">
        <f>SUM(B94:E94)</f>
        <v>0</v>
      </c>
    </row>
    <row r="95" spans="1:6" ht="15" x14ac:dyDescent="0.2">
      <c r="A95" s="4" t="s">
        <v>28</v>
      </c>
      <c r="B95" s="4">
        <f>0</f>
        <v>0</v>
      </c>
      <c r="C95" s="4"/>
      <c r="D95" s="4">
        <f>0</f>
        <v>0</v>
      </c>
      <c r="E95" s="4"/>
      <c r="F95" s="4">
        <f>SUM(B95:E95)</f>
        <v>0</v>
      </c>
    </row>
    <row r="96" spans="1:6" ht="15" x14ac:dyDescent="0.2">
      <c r="A96" s="4" t="s">
        <v>14</v>
      </c>
      <c r="B96" s="4">
        <f>18+12+13+15</f>
        <v>58</v>
      </c>
      <c r="C96" s="4"/>
      <c r="D96" s="4">
        <f>20+20+18+28</f>
        <v>86</v>
      </c>
      <c r="E96" s="4"/>
      <c r="F96" s="4">
        <f>SUM(B96:E96)</f>
        <v>144</v>
      </c>
    </row>
    <row r="97" spans="1:6" ht="15" x14ac:dyDescent="0.2">
      <c r="A97" s="4" t="s">
        <v>99</v>
      </c>
      <c r="B97" s="4">
        <f>0</f>
        <v>0</v>
      </c>
      <c r="C97" s="4"/>
      <c r="D97" s="4">
        <f>0+1</f>
        <v>1</v>
      </c>
      <c r="E97" s="4"/>
      <c r="F97" s="4">
        <f>SUM(B97:E97)</f>
        <v>1</v>
      </c>
    </row>
    <row r="98" spans="1:6" ht="15" x14ac:dyDescent="0.2">
      <c r="A98" s="4" t="s">
        <v>50</v>
      </c>
      <c r="B98" s="4">
        <f>0+3</f>
        <v>3</v>
      </c>
      <c r="C98" s="4"/>
      <c r="D98" s="4">
        <f>0</f>
        <v>0</v>
      </c>
      <c r="E98" s="4"/>
      <c r="F98" s="4">
        <f>SUM(B98:E98)</f>
        <v>3</v>
      </c>
    </row>
    <row r="99" spans="1:6" ht="15" x14ac:dyDescent="0.2">
      <c r="A99" s="4" t="s">
        <v>72</v>
      </c>
      <c r="B99" s="4">
        <f>0</f>
        <v>0</v>
      </c>
      <c r="C99" s="4"/>
      <c r="D99" s="4">
        <f>0</f>
        <v>0</v>
      </c>
      <c r="E99" s="4"/>
      <c r="F99" s="4">
        <f>SUM(B99:E99)</f>
        <v>0</v>
      </c>
    </row>
    <row r="100" spans="1:6" ht="15" x14ac:dyDescent="0.2">
      <c r="A100" s="4" t="s">
        <v>63</v>
      </c>
      <c r="B100" s="4">
        <f>0</f>
        <v>0</v>
      </c>
      <c r="C100" s="4"/>
      <c r="D100" s="4">
        <f>0</f>
        <v>0</v>
      </c>
      <c r="E100" s="4"/>
      <c r="F100" s="4">
        <f>SUM(B100:E100)</f>
        <v>0</v>
      </c>
    </row>
    <row r="101" spans="1:6" ht="15" x14ac:dyDescent="0.2">
      <c r="A101" s="4"/>
      <c r="B101" s="4"/>
      <c r="C101" s="4"/>
      <c r="D101" s="4"/>
      <c r="E101" s="4"/>
      <c r="F101" s="4"/>
    </row>
    <row r="102" spans="1:6" ht="15" x14ac:dyDescent="0.2">
      <c r="A102" s="4" t="s">
        <v>12</v>
      </c>
      <c r="B102" s="4">
        <f>SUM(B12:B100)</f>
        <v>1704</v>
      </c>
      <c r="C102" s="4"/>
      <c r="D102" s="4">
        <f>SUM(D12:D100)</f>
        <v>3197</v>
      </c>
      <c r="E102" s="4"/>
      <c r="F102" s="4">
        <f>SUM(F12:F100)</f>
        <v>4901</v>
      </c>
    </row>
    <row r="103" spans="1:6" ht="15.75" x14ac:dyDescent="0.25">
      <c r="A103" s="6" t="s">
        <v>88</v>
      </c>
      <c r="B103" s="6">
        <f t="array" ref="B103">SUM(B5+B6+B7+B102)</f>
        <v>2052</v>
      </c>
      <c r="C103" s="7"/>
      <c r="D103" s="6">
        <f t="array" ref="D103">SUM(D5+D6+D7+D102)</f>
        <v>3390</v>
      </c>
      <c r="E103" s="7"/>
      <c r="F103" s="6">
        <f>SUM(F5+F6+F7+F102)</f>
        <v>5442</v>
      </c>
    </row>
    <row r="104" spans="1:6" ht="15.75" x14ac:dyDescent="0.25">
      <c r="A104" s="6"/>
    </row>
    <row r="105" spans="1:6" ht="15.75" x14ac:dyDescent="0.25">
      <c r="A105" s="6"/>
    </row>
    <row r="106" spans="1:6" ht="15.75" x14ac:dyDescent="0.25">
      <c r="A106" s="6"/>
    </row>
    <row r="107" spans="1:6" ht="15" x14ac:dyDescent="0.2">
      <c r="A107" s="4"/>
    </row>
  </sheetData>
  <mergeCells count="1">
    <mergeCell ref="A2:F2"/>
  </mergeCells>
  <phoneticPr fontId="0" type="noConversion"/>
  <pageMargins left="0.75" right="0.75" top="0.2" bottom="0.2" header="0.5" footer="0.5"/>
  <pageSetup orientation="portrait" horizontalDpi="1200" verticalDpi="1200" r:id="rId1"/>
  <headerFooter alignWithMargins="0"/>
  <ignoredErrors>
    <ignoredError sqref="F84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Naco Monthly Statistics</dc:title>
  <dc:creator>Authorized Gateway Customer</dc:creator>
  <dc:description>Susan Summer</dc:description>
  <cp:lastModifiedBy>scs5</cp:lastModifiedBy>
  <cp:lastPrinted>2013-04-01T13:14:11Z</cp:lastPrinted>
  <dcterms:created xsi:type="dcterms:W3CDTF">1997-04-30T13:52:07Z</dcterms:created>
  <dcterms:modified xsi:type="dcterms:W3CDTF">2013-07-03T13:38:27Z</dcterms:modified>
</cp:coreProperties>
</file>