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mleb\Documents\Documents\Excel\"/>
    </mc:Choice>
  </mc:AlternateContent>
  <bookViews>
    <workbookView xWindow="0" yWindow="0" windowWidth="192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6" i="1" l="1"/>
  <c r="I38" i="1" l="1"/>
  <c r="D46" i="1"/>
  <c r="J45" i="1" l="1"/>
  <c r="D45" i="1"/>
  <c r="C45" i="1"/>
  <c r="G45" i="1"/>
  <c r="I45" i="1" l="1"/>
  <c r="J47" i="1"/>
  <c r="H47" i="1"/>
  <c r="G47" i="1"/>
  <c r="F47" i="1"/>
  <c r="E47" i="1"/>
  <c r="D47" i="1"/>
  <c r="C47" i="1"/>
  <c r="B47" i="1"/>
  <c r="H46" i="1"/>
  <c r="G46" i="1"/>
  <c r="F46" i="1"/>
  <c r="E46" i="1"/>
  <c r="C46" i="1"/>
  <c r="B46" i="1"/>
  <c r="J29" i="1"/>
  <c r="G29" i="1"/>
  <c r="I29" i="1" s="1"/>
  <c r="F29" i="1"/>
  <c r="E29" i="1"/>
  <c r="D29" i="1"/>
  <c r="C29" i="1"/>
  <c r="B29" i="1"/>
  <c r="J28" i="1"/>
  <c r="G28" i="1"/>
  <c r="F28" i="1"/>
  <c r="E28" i="1"/>
  <c r="D28" i="1"/>
  <c r="C28" i="1"/>
  <c r="B28" i="1"/>
  <c r="J31" i="1"/>
  <c r="G31" i="1"/>
  <c r="F31" i="1"/>
  <c r="E31" i="1"/>
  <c r="D31" i="1"/>
  <c r="C31" i="1"/>
  <c r="B31" i="1"/>
  <c r="I47" i="1" l="1"/>
  <c r="I28" i="1"/>
  <c r="D58" i="1"/>
  <c r="D57" i="1"/>
  <c r="D56" i="1"/>
  <c r="D55" i="1"/>
  <c r="D54" i="1"/>
  <c r="I23" i="1" l="1"/>
  <c r="H49" i="1" l="1"/>
  <c r="D49" i="1"/>
  <c r="I44" i="1"/>
  <c r="I43" i="1"/>
  <c r="G49" i="1"/>
  <c r="I42" i="1"/>
  <c r="E49" i="1" l="1"/>
  <c r="F49" i="1"/>
  <c r="C49" i="1"/>
  <c r="B49" i="1"/>
  <c r="I8" i="1"/>
  <c r="I25" i="1"/>
  <c r="J49" i="1"/>
  <c r="G55" i="1" l="1"/>
  <c r="G54" i="1"/>
  <c r="B56" i="1"/>
  <c r="C55" i="1"/>
  <c r="C54" i="1"/>
  <c r="B55" i="1"/>
  <c r="B54" i="1"/>
  <c r="C58" i="1"/>
  <c r="C57" i="1"/>
  <c r="C56" i="1"/>
  <c r="G58" i="1"/>
  <c r="G57" i="1"/>
  <c r="G56" i="1"/>
  <c r="I21" i="1"/>
  <c r="I57" i="1" l="1"/>
  <c r="I56" i="1"/>
  <c r="H54" i="1"/>
  <c r="H56" i="1"/>
  <c r="I39" i="1"/>
  <c r="I40" i="1"/>
  <c r="I41" i="1"/>
  <c r="I46" i="1" s="1"/>
  <c r="I37" i="1"/>
  <c r="I36" i="1"/>
  <c r="I22" i="1"/>
  <c r="I20" i="1"/>
  <c r="I16" i="1"/>
  <c r="I17" i="1"/>
  <c r="I18" i="1"/>
  <c r="I19" i="1"/>
  <c r="I15" i="1"/>
  <c r="I14" i="1"/>
  <c r="I13" i="1"/>
  <c r="I12" i="1"/>
  <c r="I11" i="1"/>
  <c r="I10" i="1"/>
  <c r="I9" i="1"/>
  <c r="I7" i="1"/>
  <c r="I6" i="1"/>
  <c r="I5" i="1"/>
  <c r="B58" i="1" l="1"/>
  <c r="H58" i="1" s="1"/>
  <c r="B57" i="1"/>
  <c r="H57" i="1" s="1"/>
  <c r="I31" i="1"/>
  <c r="I49" i="1" l="1"/>
</calcChain>
</file>

<file path=xl/sharedStrings.xml><?xml version="1.0" encoding="utf-8"?>
<sst xmlns="http://schemas.openxmlformats.org/spreadsheetml/2006/main" count="149" uniqueCount="63">
  <si>
    <t>TSI Print Serials Workflow Study: Estimates and Derived Data for 2013/14</t>
  </si>
  <si>
    <t>Issues Rec'd</t>
  </si>
  <si>
    <t>Titles Cataloged</t>
  </si>
  <si>
    <t>Claims</t>
  </si>
  <si>
    <t>Cancellations</t>
  </si>
  <si>
    <t>Columbia Unit</t>
  </si>
  <si>
    <t>Geology</t>
  </si>
  <si>
    <t>MAS</t>
  </si>
  <si>
    <t>Orders Placed</t>
  </si>
  <si>
    <t>Journalism</t>
  </si>
  <si>
    <t>Business</t>
  </si>
  <si>
    <t>East Asian</t>
  </si>
  <si>
    <t>Geoscience</t>
  </si>
  <si>
    <t>Music</t>
  </si>
  <si>
    <t>Burke</t>
  </si>
  <si>
    <t>Lehman</t>
  </si>
  <si>
    <t>PRR</t>
  </si>
  <si>
    <t>Math</t>
  </si>
  <si>
    <t>Social Work</t>
  </si>
  <si>
    <t>Cancel'd</t>
  </si>
  <si>
    <t>COLUMBIA TOTALS</t>
  </si>
  <si>
    <t>Cornell Unit</t>
  </si>
  <si>
    <t>Geneva</t>
  </si>
  <si>
    <t>ILR</t>
  </si>
  <si>
    <t>Ornithology</t>
  </si>
  <si>
    <t>Vet</t>
  </si>
  <si>
    <t>CORNELL TOTALS</t>
  </si>
  <si>
    <t>Comparisons</t>
  </si>
  <si>
    <t>Columbia (TS)</t>
  </si>
  <si>
    <t>Cornell (TS)</t>
  </si>
  <si>
    <t>Issues Received</t>
  </si>
  <si>
    <t>COL (Units)</t>
  </si>
  <si>
    <t>COR (Units)</t>
  </si>
  <si>
    <t>COL (% in TS)</t>
  </si>
  <si>
    <t>COR (% in TS)</t>
  </si>
  <si>
    <t>SPS</t>
  </si>
  <si>
    <t xml:space="preserve">            when appropriate.</t>
  </si>
  <si>
    <t xml:space="preserve">   Chinese</t>
  </si>
  <si>
    <t xml:space="preserve">   Japanese</t>
  </si>
  <si>
    <t xml:space="preserve">   Korean</t>
  </si>
  <si>
    <t xml:space="preserve">   Tibetan</t>
  </si>
  <si>
    <t>***</t>
  </si>
  <si>
    <t xml:space="preserve">   Western</t>
  </si>
  <si>
    <t>Avery / Fine Arts</t>
  </si>
  <si>
    <t>Science &amp; ENG</t>
  </si>
  <si>
    <t>Graphic Arts/Rare</t>
  </si>
  <si>
    <t>Active Titles</t>
  </si>
  <si>
    <t>CENTRALIZED</t>
  </si>
  <si>
    <t>DECENTRALIZED</t>
  </si>
  <si>
    <t xml:space="preserve">   East Asian (all)</t>
  </si>
  <si>
    <r>
      <t xml:space="preserve">     </t>
    </r>
    <r>
      <rPr>
        <i/>
        <sz val="8"/>
        <color theme="1"/>
        <rFont val="Calibri"/>
        <family val="2"/>
        <scheme val="minor"/>
      </rPr>
      <t>Updated, jdl, 9/21/15</t>
    </r>
  </si>
  <si>
    <r>
      <t>FTE (Check-In)</t>
    </r>
    <r>
      <rPr>
        <vertAlign val="superscript"/>
        <sz val="8"/>
        <color theme="1"/>
        <rFont val="Calibri"/>
        <family val="2"/>
        <scheme val="minor"/>
      </rPr>
      <t>1</t>
    </r>
  </si>
  <si>
    <r>
      <t>FTE (Other)</t>
    </r>
    <r>
      <rPr>
        <vertAlign val="superscript"/>
        <sz val="8"/>
        <color theme="1"/>
        <rFont val="Calibri"/>
        <family val="2"/>
        <scheme val="minor"/>
      </rPr>
      <t>1</t>
    </r>
  </si>
  <si>
    <r>
      <t>FTE Ratio (CI)</t>
    </r>
    <r>
      <rPr>
        <vertAlign val="superscript"/>
        <sz val="8"/>
        <color theme="1"/>
        <rFont val="Calibri"/>
        <family val="2"/>
        <scheme val="minor"/>
      </rPr>
      <t>2</t>
    </r>
  </si>
  <si>
    <r>
      <t xml:space="preserve">SAS </t>
    </r>
    <r>
      <rPr>
        <vertAlign val="superscript"/>
        <sz val="8"/>
        <color theme="1"/>
        <rFont val="Calibri"/>
        <family val="2"/>
        <scheme val="minor"/>
      </rPr>
      <t>3</t>
    </r>
  </si>
  <si>
    <r>
      <t>FT Ratio (CI)</t>
    </r>
    <r>
      <rPr>
        <vertAlign val="superscript"/>
        <sz val="8"/>
        <color theme="1"/>
        <rFont val="Calibri"/>
        <family val="2"/>
        <scheme val="minor"/>
      </rPr>
      <t>2</t>
    </r>
  </si>
  <si>
    <r>
      <t xml:space="preserve">Music </t>
    </r>
    <r>
      <rPr>
        <vertAlign val="superscript"/>
        <sz val="8"/>
        <color theme="1"/>
        <rFont val="Calibri"/>
        <family val="2"/>
        <scheme val="minor"/>
      </rPr>
      <t>4</t>
    </r>
  </si>
  <si>
    <r>
      <t xml:space="preserve">LTS </t>
    </r>
    <r>
      <rPr>
        <vertAlign val="superscript"/>
        <sz val="8"/>
        <color theme="1"/>
        <rFont val="Calibri"/>
        <family val="2"/>
        <scheme val="minor"/>
      </rPr>
      <t>5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</si>
  <si>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Columbia FTE = 35 paid hours per week; Cornell FTE = 39 paid hours per week; used 1.6 productivity ratio to convert real-time to paid time,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</si>
  <si>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**</t>
    </r>
    <r>
      <rPr>
        <sz val="8"/>
        <color theme="1"/>
        <rFont val="Calibri"/>
        <family val="2"/>
        <scheme val="minor"/>
      </rPr>
      <t xml:space="preserve"> FTE check-in ratio calculated based on FTE (Check-In) per 1000 items received, adjusted for 40-hour work week.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</si>
  <si>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Includes the locations: Electronic, Exchange, Out Exchange, Preservation, Reference, as well as SAS.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</si>
  <si>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 An estimated 60% of all serial issues are shipped directly to and checked in at the Music Library; the remainder are received centrally.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</si>
  <si>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 Includes all Cornell locations, except for Geneva, ILR, Ornithology, Vet, and some Music issues.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</si>
</sst>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2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2" fontId="4" fillId="3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92"/>
  <sheetViews>
    <sheetView tabSelected="1" workbookViewId="0">
      <selection activeCell="D8" sqref="D8"/>
    </sheetView>
  </sheetViews>
  <sheetFormatPr defaultRowHeight="12.75" x14ac:dyDescent="0.2"/>
  <cols>
    <col min="1" max="1" width="13.42578125" style="3" customWidth="1"/>
    <col min="2" max="2" width="10" style="3" customWidth="1"/>
    <col min="3" max="3" width="11.7109375" style="3" customWidth="1"/>
    <col min="4" max="4" width="9.85546875" style="3" customWidth="1"/>
    <col min="5" max="5" width="5.42578125" style="3" customWidth="1"/>
    <col min="6" max="6" width="6.85546875" style="3" customWidth="1"/>
    <col min="7" max="7" width="10.5703125" style="3" customWidth="1"/>
    <col min="8" max="8" width="9.28515625" style="3" customWidth="1"/>
    <col min="9" max="9" width="10.28515625" style="3" customWidth="1"/>
    <col min="10" max="10" width="8.7109375" style="3" customWidth="1"/>
    <col min="11" max="16384" width="9.140625" style="3"/>
  </cols>
  <sheetData>
    <row r="1" spans="1:10" s="1" customFormat="1" ht="15" x14ac:dyDescent="0.25">
      <c r="A1" s="1" t="s">
        <v>0</v>
      </c>
    </row>
    <row r="3" spans="1:10" s="8" customFormat="1" x14ac:dyDescent="0.2">
      <c r="A3" s="6" t="s">
        <v>5</v>
      </c>
      <c r="B3" s="6" t="s">
        <v>8</v>
      </c>
      <c r="C3" s="6" t="s">
        <v>2</v>
      </c>
      <c r="D3" s="6" t="s">
        <v>1</v>
      </c>
      <c r="E3" s="6" t="s">
        <v>3</v>
      </c>
      <c r="F3" s="6" t="s">
        <v>19</v>
      </c>
      <c r="G3" s="6" t="s">
        <v>51</v>
      </c>
      <c r="H3" s="6" t="s">
        <v>52</v>
      </c>
      <c r="I3" s="6" t="s">
        <v>53</v>
      </c>
      <c r="J3" s="7" t="s">
        <v>46</v>
      </c>
    </row>
    <row r="4" spans="1:10" s="9" customFormat="1" ht="11.25" x14ac:dyDescent="0.2"/>
    <row r="5" spans="1:10" s="9" customFormat="1" ht="11.25" x14ac:dyDescent="0.2">
      <c r="A5" s="9" t="s">
        <v>43</v>
      </c>
      <c r="B5" s="10">
        <v>0</v>
      </c>
      <c r="C5" s="10">
        <v>0</v>
      </c>
      <c r="D5" s="10">
        <v>3583</v>
      </c>
      <c r="E5" s="10">
        <v>384</v>
      </c>
      <c r="F5" s="10">
        <v>0</v>
      </c>
      <c r="G5" s="11">
        <v>0.69</v>
      </c>
      <c r="H5" s="11">
        <v>0.31</v>
      </c>
      <c r="I5" s="12">
        <f t="shared" ref="I5:I15" si="0">G5/(D5/1000)*0.875</f>
        <v>0.1685040468880826</v>
      </c>
      <c r="J5" s="10">
        <v>725</v>
      </c>
    </row>
    <row r="6" spans="1:10" s="9" customFormat="1" ht="11.25" x14ac:dyDescent="0.2">
      <c r="A6" s="9" t="s">
        <v>14</v>
      </c>
      <c r="B6" s="10">
        <v>0</v>
      </c>
      <c r="C6" s="10">
        <v>0</v>
      </c>
      <c r="D6" s="10">
        <v>2020</v>
      </c>
      <c r="E6" s="10">
        <v>63</v>
      </c>
      <c r="F6" s="10">
        <v>0</v>
      </c>
      <c r="G6" s="11">
        <v>0.11</v>
      </c>
      <c r="H6" s="11" t="s">
        <v>41</v>
      </c>
      <c r="I6" s="12">
        <f t="shared" si="0"/>
        <v>4.7648514851485149E-2</v>
      </c>
      <c r="J6" s="10">
        <v>492</v>
      </c>
    </row>
    <row r="7" spans="1:10" s="9" customFormat="1" ht="11.25" x14ac:dyDescent="0.2">
      <c r="A7" s="9" t="s">
        <v>10</v>
      </c>
      <c r="B7" s="10">
        <v>0</v>
      </c>
      <c r="C7" s="10">
        <v>0</v>
      </c>
      <c r="D7" s="10">
        <v>1682</v>
      </c>
      <c r="E7" s="10">
        <v>62</v>
      </c>
      <c r="F7" s="10">
        <v>0</v>
      </c>
      <c r="G7" s="11">
        <v>0.15</v>
      </c>
      <c r="H7" s="11" t="s">
        <v>41</v>
      </c>
      <c r="I7" s="12">
        <f t="shared" si="0"/>
        <v>7.8032104637336508E-2</v>
      </c>
      <c r="J7" s="10">
        <v>174</v>
      </c>
    </row>
    <row r="8" spans="1:10" s="9" customFormat="1" ht="11.25" x14ac:dyDescent="0.2">
      <c r="A8" s="9" t="s">
        <v>11</v>
      </c>
      <c r="B8" s="10">
        <v>116</v>
      </c>
      <c r="C8" s="10">
        <v>0</v>
      </c>
      <c r="D8" s="10">
        <v>13047</v>
      </c>
      <c r="E8" s="10">
        <v>1</v>
      </c>
      <c r="F8" s="10">
        <v>11</v>
      </c>
      <c r="G8" s="11">
        <v>1.08</v>
      </c>
      <c r="H8" s="11">
        <v>1.17</v>
      </c>
      <c r="I8" s="12">
        <f t="shared" si="0"/>
        <v>7.2430443780179349E-2</v>
      </c>
      <c r="J8" s="10">
        <v>2687</v>
      </c>
    </row>
    <row r="9" spans="1:10" s="9" customFormat="1" ht="11.25" x14ac:dyDescent="0.2">
      <c r="A9" s="9" t="s">
        <v>37</v>
      </c>
      <c r="B9" s="10" t="s">
        <v>41</v>
      </c>
      <c r="C9" s="10" t="s">
        <v>41</v>
      </c>
      <c r="D9" s="10">
        <v>8200</v>
      </c>
      <c r="E9" s="10" t="s">
        <v>41</v>
      </c>
      <c r="F9" s="10" t="s">
        <v>41</v>
      </c>
      <c r="G9" s="11">
        <v>0.64</v>
      </c>
      <c r="H9" s="11">
        <v>0.55000000000000004</v>
      </c>
      <c r="I9" s="12">
        <f t="shared" si="0"/>
        <v>6.8292682926829273E-2</v>
      </c>
      <c r="J9" s="10">
        <v>1319</v>
      </c>
    </row>
    <row r="10" spans="1:10" s="9" customFormat="1" ht="11.25" x14ac:dyDescent="0.2">
      <c r="A10" s="9" t="s">
        <v>38</v>
      </c>
      <c r="B10" s="10" t="s">
        <v>41</v>
      </c>
      <c r="C10" s="10" t="s">
        <v>41</v>
      </c>
      <c r="D10" s="10">
        <v>3006</v>
      </c>
      <c r="E10" s="10" t="s">
        <v>41</v>
      </c>
      <c r="F10" s="10" t="s">
        <v>41</v>
      </c>
      <c r="G10" s="11">
        <v>0.27</v>
      </c>
      <c r="H10" s="11">
        <v>0.32</v>
      </c>
      <c r="I10" s="12">
        <f t="shared" si="0"/>
        <v>7.8592814371257494E-2</v>
      </c>
      <c r="J10" s="10">
        <v>809</v>
      </c>
    </row>
    <row r="11" spans="1:10" s="9" customFormat="1" ht="11.25" x14ac:dyDescent="0.2">
      <c r="A11" s="9" t="s">
        <v>39</v>
      </c>
      <c r="B11" s="10" t="s">
        <v>41</v>
      </c>
      <c r="C11" s="10" t="s">
        <v>41</v>
      </c>
      <c r="D11" s="10">
        <v>1447</v>
      </c>
      <c r="E11" s="10" t="s">
        <v>41</v>
      </c>
      <c r="F11" s="10" t="s">
        <v>41</v>
      </c>
      <c r="G11" s="11">
        <v>0.14000000000000001</v>
      </c>
      <c r="H11" s="11">
        <v>0.3</v>
      </c>
      <c r="I11" s="12">
        <f t="shared" si="0"/>
        <v>8.4657912923289572E-2</v>
      </c>
      <c r="J11" s="10">
        <v>399</v>
      </c>
    </row>
    <row r="12" spans="1:10" s="9" customFormat="1" ht="11.25" x14ac:dyDescent="0.2">
      <c r="A12" s="9" t="s">
        <v>40</v>
      </c>
      <c r="B12" s="10" t="s">
        <v>41</v>
      </c>
      <c r="C12" s="10" t="s">
        <v>41</v>
      </c>
      <c r="D12" s="10">
        <v>124</v>
      </c>
      <c r="E12" s="10" t="s">
        <v>41</v>
      </c>
      <c r="F12" s="10" t="s">
        <v>41</v>
      </c>
      <c r="G12" s="11">
        <v>0</v>
      </c>
      <c r="H12" s="11">
        <v>0</v>
      </c>
      <c r="I12" s="12">
        <f t="shared" si="0"/>
        <v>0</v>
      </c>
      <c r="J12" s="10">
        <v>25</v>
      </c>
    </row>
    <row r="13" spans="1:10" s="9" customFormat="1" ht="11.25" x14ac:dyDescent="0.2">
      <c r="A13" s="9" t="s">
        <v>42</v>
      </c>
      <c r="B13" s="10" t="s">
        <v>41</v>
      </c>
      <c r="C13" s="10" t="s">
        <v>41</v>
      </c>
      <c r="D13" s="10">
        <v>270</v>
      </c>
      <c r="E13" s="10" t="s">
        <v>41</v>
      </c>
      <c r="F13" s="10" t="s">
        <v>41</v>
      </c>
      <c r="G13" s="11">
        <v>0.03</v>
      </c>
      <c r="H13" s="11">
        <v>0</v>
      </c>
      <c r="I13" s="12">
        <f t="shared" si="0"/>
        <v>9.722222222222221E-2</v>
      </c>
      <c r="J13" s="10">
        <v>135</v>
      </c>
    </row>
    <row r="14" spans="1:10" s="9" customFormat="1" ht="11.25" x14ac:dyDescent="0.2">
      <c r="A14" s="9" t="s">
        <v>6</v>
      </c>
      <c r="B14" s="10">
        <v>0</v>
      </c>
      <c r="C14" s="10">
        <v>0</v>
      </c>
      <c r="D14" s="10">
        <v>90</v>
      </c>
      <c r="E14" s="10">
        <v>27</v>
      </c>
      <c r="F14" s="10">
        <v>0</v>
      </c>
      <c r="G14" s="11">
        <v>0.05</v>
      </c>
      <c r="H14" s="11" t="s">
        <v>41</v>
      </c>
      <c r="I14" s="12">
        <f t="shared" si="0"/>
        <v>0.48611111111111116</v>
      </c>
      <c r="J14" s="10">
        <v>75</v>
      </c>
    </row>
    <row r="15" spans="1:10" s="9" customFormat="1" ht="11.25" x14ac:dyDescent="0.2">
      <c r="A15" s="9" t="s">
        <v>12</v>
      </c>
      <c r="B15" s="10">
        <v>0</v>
      </c>
      <c r="C15" s="10">
        <v>0</v>
      </c>
      <c r="D15" s="10">
        <v>103</v>
      </c>
      <c r="E15" s="10">
        <v>7</v>
      </c>
      <c r="F15" s="10">
        <v>0</v>
      </c>
      <c r="G15" s="11">
        <v>0</v>
      </c>
      <c r="H15" s="11" t="s">
        <v>41</v>
      </c>
      <c r="I15" s="12">
        <f t="shared" si="0"/>
        <v>0</v>
      </c>
      <c r="J15" s="10">
        <v>29</v>
      </c>
    </row>
    <row r="16" spans="1:10" s="9" customFormat="1" ht="11.25" x14ac:dyDescent="0.2">
      <c r="A16" s="9" t="s">
        <v>45</v>
      </c>
      <c r="B16" s="10">
        <v>0</v>
      </c>
      <c r="C16" s="10">
        <v>0</v>
      </c>
      <c r="D16" s="10">
        <v>203</v>
      </c>
      <c r="E16" s="10">
        <v>22</v>
      </c>
      <c r="F16" s="10">
        <v>0</v>
      </c>
      <c r="G16" s="11">
        <v>7.0000000000000007E-2</v>
      </c>
      <c r="H16" s="11" t="s">
        <v>41</v>
      </c>
      <c r="I16" s="12">
        <f t="shared" ref="I16:I19" si="1">G16/(D16/1000)*0.875</f>
        <v>0.30172413793103448</v>
      </c>
      <c r="J16" s="10">
        <v>35</v>
      </c>
    </row>
    <row r="17" spans="1:153" s="9" customFormat="1" ht="11.25" x14ac:dyDescent="0.2">
      <c r="A17" s="9" t="s">
        <v>9</v>
      </c>
      <c r="B17" s="10">
        <v>0</v>
      </c>
      <c r="C17" s="10">
        <v>0</v>
      </c>
      <c r="D17" s="10">
        <v>499</v>
      </c>
      <c r="E17" s="10">
        <v>77</v>
      </c>
      <c r="F17" s="10">
        <v>0</v>
      </c>
      <c r="G17" s="11">
        <v>7.0000000000000007E-2</v>
      </c>
      <c r="H17" s="11" t="s">
        <v>41</v>
      </c>
      <c r="I17" s="12">
        <f t="shared" si="1"/>
        <v>0.12274549098196393</v>
      </c>
      <c r="J17" s="10">
        <v>32</v>
      </c>
    </row>
    <row r="18" spans="1:153" s="9" customFormat="1" ht="11.25" x14ac:dyDescent="0.2">
      <c r="A18" s="9" t="s">
        <v>15</v>
      </c>
      <c r="B18" s="10">
        <v>0</v>
      </c>
      <c r="C18" s="10">
        <v>0</v>
      </c>
      <c r="D18" s="10">
        <v>2034</v>
      </c>
      <c r="E18" s="10">
        <v>95</v>
      </c>
      <c r="F18" s="10">
        <v>0</v>
      </c>
      <c r="G18" s="11">
        <v>7.0000000000000007E-2</v>
      </c>
      <c r="H18" s="11" t="s">
        <v>41</v>
      </c>
      <c r="I18" s="12">
        <f t="shared" si="1"/>
        <v>3.0113077679449367E-2</v>
      </c>
      <c r="J18" s="10">
        <v>416</v>
      </c>
    </row>
    <row r="19" spans="1:153" s="9" customFormat="1" ht="11.25" x14ac:dyDescent="0.2">
      <c r="A19" s="9" t="s">
        <v>17</v>
      </c>
      <c r="B19" s="10">
        <v>0</v>
      </c>
      <c r="C19" s="10">
        <v>0</v>
      </c>
      <c r="D19" s="10">
        <v>64</v>
      </c>
      <c r="E19" s="10">
        <v>3</v>
      </c>
      <c r="F19" s="10">
        <v>0</v>
      </c>
      <c r="G19" s="11">
        <v>0</v>
      </c>
      <c r="H19" s="11" t="s">
        <v>41</v>
      </c>
      <c r="I19" s="12">
        <f t="shared" si="1"/>
        <v>0</v>
      </c>
      <c r="J19" s="10">
        <v>68</v>
      </c>
    </row>
    <row r="20" spans="1:153" s="9" customFormat="1" ht="11.25" x14ac:dyDescent="0.2">
      <c r="A20" s="9" t="s">
        <v>13</v>
      </c>
      <c r="B20" s="10">
        <v>0</v>
      </c>
      <c r="C20" s="10">
        <v>0</v>
      </c>
      <c r="D20" s="10">
        <v>370</v>
      </c>
      <c r="E20" s="10">
        <v>8</v>
      </c>
      <c r="F20" s="10">
        <v>0</v>
      </c>
      <c r="G20" s="11">
        <v>0.32</v>
      </c>
      <c r="H20" s="11" t="s">
        <v>41</v>
      </c>
      <c r="I20" s="12">
        <f t="shared" ref="I20:I25" si="2">G20/(D20/1000)*0.875</f>
        <v>0.7567567567567568</v>
      </c>
      <c r="J20" s="10">
        <v>119</v>
      </c>
    </row>
    <row r="21" spans="1:153" s="9" customFormat="1" ht="11.25" x14ac:dyDescent="0.2">
      <c r="A21" s="9" t="s">
        <v>16</v>
      </c>
      <c r="B21" s="10">
        <v>0</v>
      </c>
      <c r="C21" s="10">
        <v>0</v>
      </c>
      <c r="D21" s="10">
        <v>4371</v>
      </c>
      <c r="E21" s="10">
        <v>1498</v>
      </c>
      <c r="F21" s="10">
        <v>0</v>
      </c>
      <c r="G21" s="11">
        <v>1.03</v>
      </c>
      <c r="H21" s="11" t="s">
        <v>41</v>
      </c>
      <c r="I21" s="12">
        <f t="shared" si="2"/>
        <v>0.20618851521390985</v>
      </c>
      <c r="J21" s="10">
        <v>1338</v>
      </c>
    </row>
    <row r="22" spans="1:153" s="9" customFormat="1" ht="11.25" x14ac:dyDescent="0.2">
      <c r="A22" s="9" t="s">
        <v>44</v>
      </c>
      <c r="B22" s="10">
        <v>0</v>
      </c>
      <c r="C22" s="10">
        <v>0</v>
      </c>
      <c r="D22" s="10">
        <v>218</v>
      </c>
      <c r="E22" s="10">
        <v>10</v>
      </c>
      <c r="F22" s="10">
        <v>0</v>
      </c>
      <c r="G22" s="11">
        <v>0.01</v>
      </c>
      <c r="H22" s="11" t="s">
        <v>41</v>
      </c>
      <c r="I22" s="12">
        <f t="shared" si="2"/>
        <v>4.0137614678899085E-2</v>
      </c>
      <c r="J22" s="10">
        <v>39</v>
      </c>
    </row>
    <row r="23" spans="1:153" s="9" customFormat="1" ht="11.25" x14ac:dyDescent="0.2">
      <c r="A23" s="9" t="s">
        <v>18</v>
      </c>
      <c r="B23" s="10">
        <v>0</v>
      </c>
      <c r="C23" s="10">
        <v>0</v>
      </c>
      <c r="D23" s="10">
        <v>37</v>
      </c>
      <c r="E23" s="10">
        <v>1</v>
      </c>
      <c r="F23" s="10">
        <v>0</v>
      </c>
      <c r="G23" s="11">
        <v>0.01</v>
      </c>
      <c r="H23" s="11" t="s">
        <v>41</v>
      </c>
      <c r="I23" s="12">
        <f t="shared" si="2"/>
        <v>0.23648648648648651</v>
      </c>
      <c r="J23" s="10">
        <v>9</v>
      </c>
    </row>
    <row r="24" spans="1:153" s="10" customFormat="1" ht="11.25" x14ac:dyDescent="0.2">
      <c r="A24" s="13" t="s">
        <v>7</v>
      </c>
      <c r="B24" s="10">
        <v>129</v>
      </c>
      <c r="C24" s="10">
        <v>0</v>
      </c>
      <c r="D24" s="10">
        <v>157</v>
      </c>
      <c r="E24" s="10">
        <v>2</v>
      </c>
      <c r="F24" s="10">
        <v>0</v>
      </c>
      <c r="G24" s="11" t="s">
        <v>41</v>
      </c>
      <c r="H24" s="11" t="s">
        <v>41</v>
      </c>
      <c r="I24" s="12" t="s">
        <v>41</v>
      </c>
      <c r="J24" s="10">
        <v>248</v>
      </c>
    </row>
    <row r="25" spans="1:153" s="10" customFormat="1" x14ac:dyDescent="0.2">
      <c r="A25" s="13" t="s">
        <v>54</v>
      </c>
      <c r="B25" s="10">
        <v>552</v>
      </c>
      <c r="C25" s="10">
        <v>0</v>
      </c>
      <c r="D25" s="10">
        <v>9101</v>
      </c>
      <c r="E25" s="10">
        <v>669</v>
      </c>
      <c r="F25" s="10">
        <v>234</v>
      </c>
      <c r="G25" s="11">
        <v>1.23</v>
      </c>
      <c r="H25" s="11">
        <v>2.27</v>
      </c>
      <c r="I25" s="12">
        <f t="shared" si="2"/>
        <v>0.11825623557850785</v>
      </c>
      <c r="J25" s="10">
        <v>6651</v>
      </c>
    </row>
    <row r="26" spans="1:153" s="10" customFormat="1" ht="11.25" x14ac:dyDescent="0.2">
      <c r="A26" s="13" t="s">
        <v>35</v>
      </c>
      <c r="B26" s="10" t="s">
        <v>41</v>
      </c>
      <c r="C26" s="10">
        <v>492</v>
      </c>
      <c r="D26" s="10" t="s">
        <v>41</v>
      </c>
      <c r="E26" s="10" t="s">
        <v>41</v>
      </c>
      <c r="F26" s="10" t="s">
        <v>41</v>
      </c>
      <c r="G26" s="11" t="s">
        <v>41</v>
      </c>
      <c r="H26" s="11" t="s">
        <v>41</v>
      </c>
      <c r="I26" s="12" t="s">
        <v>41</v>
      </c>
      <c r="J26" s="10" t="s">
        <v>41</v>
      </c>
    </row>
    <row r="27" spans="1:153" s="10" customFormat="1" ht="11.25" x14ac:dyDescent="0.2">
      <c r="A27" s="13"/>
      <c r="G27" s="11"/>
      <c r="H27" s="11"/>
      <c r="I27" s="12"/>
    </row>
    <row r="28" spans="1:153" s="10" customFormat="1" ht="11.25" x14ac:dyDescent="0.2">
      <c r="A28" s="13" t="s">
        <v>47</v>
      </c>
      <c r="B28" s="10">
        <f t="shared" ref="B28:G28" si="3">SUM(B24:B26)</f>
        <v>681</v>
      </c>
      <c r="C28" s="10">
        <f t="shared" si="3"/>
        <v>492</v>
      </c>
      <c r="D28" s="10">
        <f t="shared" si="3"/>
        <v>9258</v>
      </c>
      <c r="E28" s="10">
        <f t="shared" si="3"/>
        <v>671</v>
      </c>
      <c r="F28" s="10">
        <f t="shared" si="3"/>
        <v>234</v>
      </c>
      <c r="G28" s="11">
        <f t="shared" si="3"/>
        <v>1.23</v>
      </c>
      <c r="H28" s="11">
        <v>2.27</v>
      </c>
      <c r="I28" s="12">
        <f>G28/(D28/1000)*0.875</f>
        <v>0.11625081011017499</v>
      </c>
      <c r="J28" s="10">
        <f>SUM(J24:J26)</f>
        <v>6899</v>
      </c>
    </row>
    <row r="29" spans="1:153" s="10" customFormat="1" ht="11.25" x14ac:dyDescent="0.2">
      <c r="A29" s="13" t="s">
        <v>48</v>
      </c>
      <c r="B29" s="10">
        <f t="shared" ref="B29:G29" si="4">SUM(B5:B8,B14:B23)</f>
        <v>116</v>
      </c>
      <c r="C29" s="10">
        <f t="shared" si="4"/>
        <v>0</v>
      </c>
      <c r="D29" s="10">
        <f t="shared" si="4"/>
        <v>28321</v>
      </c>
      <c r="E29" s="10">
        <f t="shared" si="4"/>
        <v>2258</v>
      </c>
      <c r="F29" s="10">
        <f t="shared" si="4"/>
        <v>11</v>
      </c>
      <c r="G29" s="11">
        <f t="shared" si="4"/>
        <v>3.6599999999999993</v>
      </c>
      <c r="H29" s="11" t="s">
        <v>41</v>
      </c>
      <c r="I29" s="12">
        <f>G29/(D29/1000)*0.875</f>
        <v>0.11307863422901732</v>
      </c>
      <c r="J29" s="10">
        <f>SUM(J5:J8,J14:J23)</f>
        <v>6238</v>
      </c>
    </row>
    <row r="30" spans="1:153" s="10" customFormat="1" ht="11.25" x14ac:dyDescent="0.2">
      <c r="A30" s="13"/>
      <c r="G30" s="11"/>
      <c r="H30" s="11"/>
      <c r="I30" s="12"/>
    </row>
    <row r="31" spans="1:153" s="8" customFormat="1" ht="11.25" x14ac:dyDescent="0.2">
      <c r="A31" s="14" t="s">
        <v>20</v>
      </c>
      <c r="B31" s="6">
        <f t="shared" ref="B31:G31" si="5">SUM(B5:B8,B14:B26)</f>
        <v>797</v>
      </c>
      <c r="C31" s="6">
        <f t="shared" si="5"/>
        <v>492</v>
      </c>
      <c r="D31" s="6">
        <f t="shared" si="5"/>
        <v>37579</v>
      </c>
      <c r="E31" s="6">
        <f t="shared" si="5"/>
        <v>2929</v>
      </c>
      <c r="F31" s="6">
        <f t="shared" si="5"/>
        <v>245</v>
      </c>
      <c r="G31" s="15">
        <f t="shared" si="5"/>
        <v>4.8899999999999988</v>
      </c>
      <c r="H31" s="15" t="s">
        <v>41</v>
      </c>
      <c r="I31" s="16">
        <f>G31/(D31/1000)*0.875</f>
        <v>0.11386013464967133</v>
      </c>
      <c r="J31" s="17">
        <f>SUM(J5:J8,J14:J26)</f>
        <v>13137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</row>
    <row r="32" spans="1:153" s="10" customFormat="1" ht="11.25" x14ac:dyDescent="0.2">
      <c r="A32" s="13"/>
    </row>
    <row r="33" spans="1:10" s="10" customFormat="1" ht="11.25" x14ac:dyDescent="0.2">
      <c r="A33" s="13"/>
    </row>
    <row r="34" spans="1:10" s="8" customFormat="1" x14ac:dyDescent="0.2">
      <c r="A34" s="19" t="s">
        <v>21</v>
      </c>
      <c r="B34" s="19" t="s">
        <v>8</v>
      </c>
      <c r="C34" s="19" t="s">
        <v>2</v>
      </c>
      <c r="D34" s="19" t="s">
        <v>1</v>
      </c>
      <c r="E34" s="19" t="s">
        <v>3</v>
      </c>
      <c r="F34" s="19" t="s">
        <v>19</v>
      </c>
      <c r="G34" s="19" t="s">
        <v>51</v>
      </c>
      <c r="H34" s="19" t="s">
        <v>52</v>
      </c>
      <c r="I34" s="19" t="s">
        <v>55</v>
      </c>
      <c r="J34" s="19" t="s">
        <v>46</v>
      </c>
    </row>
    <row r="35" spans="1:10" s="10" customFormat="1" ht="11.25" x14ac:dyDescent="0.2">
      <c r="A35" s="13"/>
    </row>
    <row r="36" spans="1:10" s="10" customFormat="1" ht="11.25" x14ac:dyDescent="0.2">
      <c r="A36" s="13" t="s">
        <v>22</v>
      </c>
      <c r="B36" s="10">
        <v>0</v>
      </c>
      <c r="C36" s="10">
        <v>0</v>
      </c>
      <c r="D36" s="10">
        <v>405</v>
      </c>
      <c r="E36" s="10">
        <v>0</v>
      </c>
      <c r="F36" s="10">
        <v>0</v>
      </c>
      <c r="G36" s="11">
        <v>0.1</v>
      </c>
      <c r="H36" s="11">
        <v>0</v>
      </c>
      <c r="I36" s="12">
        <f>G36/(D36/1000)*0.975</f>
        <v>0.24074074074074073</v>
      </c>
      <c r="J36" s="10">
        <v>145</v>
      </c>
    </row>
    <row r="37" spans="1:10" s="10" customFormat="1" ht="11.25" x14ac:dyDescent="0.2">
      <c r="A37" s="13" t="s">
        <v>23</v>
      </c>
      <c r="B37" s="10">
        <v>0</v>
      </c>
      <c r="C37" s="10">
        <v>0</v>
      </c>
      <c r="D37" s="10">
        <v>3676</v>
      </c>
      <c r="E37" s="10">
        <v>0</v>
      </c>
      <c r="F37" s="10">
        <v>0</v>
      </c>
      <c r="G37" s="11">
        <v>0.62</v>
      </c>
      <c r="H37" s="11">
        <v>0</v>
      </c>
      <c r="I37" s="12">
        <f>G37/(D37/1000)*0.975</f>
        <v>0.16444504896626766</v>
      </c>
      <c r="J37" s="10">
        <v>1527</v>
      </c>
    </row>
    <row r="38" spans="1:10" s="10" customFormat="1" x14ac:dyDescent="0.2">
      <c r="A38" s="13" t="s">
        <v>56</v>
      </c>
      <c r="B38" s="10">
        <v>0</v>
      </c>
      <c r="C38" s="10">
        <v>0</v>
      </c>
      <c r="D38" s="10">
        <v>493</v>
      </c>
      <c r="E38" s="10">
        <v>0</v>
      </c>
      <c r="F38" s="10">
        <v>0</v>
      </c>
      <c r="G38" s="11">
        <v>0.1</v>
      </c>
      <c r="H38" s="11">
        <v>0</v>
      </c>
      <c r="I38" s="12">
        <f>G38/(D38/1000)*0.975</f>
        <v>0.19776876267748481</v>
      </c>
      <c r="J38" s="10">
        <v>311</v>
      </c>
    </row>
    <row r="39" spans="1:10" s="10" customFormat="1" ht="11.25" x14ac:dyDescent="0.2">
      <c r="A39" s="13" t="s">
        <v>24</v>
      </c>
      <c r="B39" s="10">
        <v>0</v>
      </c>
      <c r="C39" s="10">
        <v>0</v>
      </c>
      <c r="D39" s="10">
        <v>199</v>
      </c>
      <c r="E39" s="10">
        <v>0</v>
      </c>
      <c r="F39" s="10">
        <v>0</v>
      </c>
      <c r="G39" s="11">
        <v>0.04</v>
      </c>
      <c r="H39" s="11">
        <v>0</v>
      </c>
      <c r="I39" s="12">
        <f t="shared" ref="I39:I44" si="6">G39/(D39/1000)*0.975</f>
        <v>0.19597989949748743</v>
      </c>
      <c r="J39" s="10">
        <v>2053</v>
      </c>
    </row>
    <row r="40" spans="1:10" s="10" customFormat="1" ht="11.25" x14ac:dyDescent="0.2">
      <c r="A40" s="13" t="s">
        <v>25</v>
      </c>
      <c r="B40" s="10">
        <v>0</v>
      </c>
      <c r="C40" s="10">
        <v>0</v>
      </c>
      <c r="D40" s="10">
        <v>534</v>
      </c>
      <c r="E40" s="10">
        <v>0</v>
      </c>
      <c r="F40" s="10">
        <v>0</v>
      </c>
      <c r="G40" s="11">
        <v>0.14000000000000001</v>
      </c>
      <c r="H40" s="11">
        <v>0</v>
      </c>
      <c r="I40" s="12">
        <f t="shared" si="6"/>
        <v>0.2556179775280899</v>
      </c>
      <c r="J40" s="10">
        <v>171</v>
      </c>
    </row>
    <row r="41" spans="1:10" s="10" customFormat="1" x14ac:dyDescent="0.2">
      <c r="A41" s="13" t="s">
        <v>57</v>
      </c>
      <c r="B41" s="10">
        <v>115</v>
      </c>
      <c r="C41" s="10">
        <v>645</v>
      </c>
      <c r="D41" s="10">
        <v>22095</v>
      </c>
      <c r="E41" s="10">
        <v>2394</v>
      </c>
      <c r="F41" s="10">
        <v>259</v>
      </c>
      <c r="G41" s="11">
        <v>2</v>
      </c>
      <c r="H41" s="11">
        <v>5.2</v>
      </c>
      <c r="I41" s="12">
        <f t="shared" si="6"/>
        <v>8.8255261371350979E-2</v>
      </c>
      <c r="J41" s="10">
        <v>12539</v>
      </c>
    </row>
    <row r="42" spans="1:10" s="10" customFormat="1" ht="11.25" x14ac:dyDescent="0.2">
      <c r="A42" s="13" t="s">
        <v>37</v>
      </c>
      <c r="B42" s="10" t="s">
        <v>41</v>
      </c>
      <c r="C42" s="10">
        <v>0</v>
      </c>
      <c r="D42" s="10">
        <v>4301</v>
      </c>
      <c r="E42" s="10" t="s">
        <v>41</v>
      </c>
      <c r="F42" s="10" t="s">
        <v>41</v>
      </c>
      <c r="G42" s="11">
        <v>0.45</v>
      </c>
      <c r="H42" s="11" t="s">
        <v>41</v>
      </c>
      <c r="I42" s="12">
        <f t="shared" si="6"/>
        <v>0.10201116019530342</v>
      </c>
      <c r="J42" s="10">
        <v>841</v>
      </c>
    </row>
    <row r="43" spans="1:10" s="10" customFormat="1" ht="11.25" x14ac:dyDescent="0.2">
      <c r="A43" s="13" t="s">
        <v>38</v>
      </c>
      <c r="B43" s="10" t="s">
        <v>41</v>
      </c>
      <c r="C43" s="10">
        <v>0</v>
      </c>
      <c r="D43" s="10">
        <v>1319</v>
      </c>
      <c r="E43" s="10" t="s">
        <v>41</v>
      </c>
      <c r="F43" s="10" t="s">
        <v>41</v>
      </c>
      <c r="G43" s="11">
        <v>0.21</v>
      </c>
      <c r="H43" s="11" t="s">
        <v>41</v>
      </c>
      <c r="I43" s="12">
        <f t="shared" si="6"/>
        <v>0.15523123578468537</v>
      </c>
      <c r="J43" s="10">
        <v>295</v>
      </c>
    </row>
    <row r="44" spans="1:10" s="10" customFormat="1" ht="11.25" x14ac:dyDescent="0.2">
      <c r="A44" s="13" t="s">
        <v>39</v>
      </c>
      <c r="B44" s="10" t="s">
        <v>41</v>
      </c>
      <c r="C44" s="10">
        <v>0</v>
      </c>
      <c r="D44" s="10">
        <v>235</v>
      </c>
      <c r="E44" s="10" t="s">
        <v>41</v>
      </c>
      <c r="F44" s="10" t="s">
        <v>41</v>
      </c>
      <c r="G44" s="11">
        <v>0.08</v>
      </c>
      <c r="H44" s="11" t="s">
        <v>41</v>
      </c>
      <c r="I44" s="12">
        <f t="shared" si="6"/>
        <v>0.33191489361702131</v>
      </c>
      <c r="J44" s="10">
        <v>36</v>
      </c>
    </row>
    <row r="45" spans="1:10" s="10" customFormat="1" ht="11.25" x14ac:dyDescent="0.2">
      <c r="A45" s="13" t="s">
        <v>49</v>
      </c>
      <c r="B45" s="10" t="s">
        <v>41</v>
      </c>
      <c r="C45" s="10">
        <f t="shared" ref="C45:G45" si="7">SUM(C42:C44)</f>
        <v>0</v>
      </c>
      <c r="D45" s="10">
        <f t="shared" si="7"/>
        <v>5855</v>
      </c>
      <c r="E45" s="10" t="s">
        <v>41</v>
      </c>
      <c r="F45" s="10" t="s">
        <v>41</v>
      </c>
      <c r="G45" s="11">
        <f t="shared" si="7"/>
        <v>0.74</v>
      </c>
      <c r="H45" s="11" t="s">
        <v>41</v>
      </c>
      <c r="I45" s="12">
        <f>G45/(D45/1000)*0.975</f>
        <v>0.12322801024765158</v>
      </c>
      <c r="J45" s="10">
        <f>SUM(J42:J44)</f>
        <v>1172</v>
      </c>
    </row>
    <row r="46" spans="1:10" s="10" customFormat="1" ht="11.25" x14ac:dyDescent="0.2">
      <c r="A46" s="13" t="s">
        <v>47</v>
      </c>
      <c r="B46" s="10">
        <f t="shared" ref="B46:I46" si="8">B41</f>
        <v>115</v>
      </c>
      <c r="C46" s="10">
        <f t="shared" si="8"/>
        <v>645</v>
      </c>
      <c r="D46" s="10">
        <f>D41</f>
        <v>22095</v>
      </c>
      <c r="E46" s="10">
        <f t="shared" si="8"/>
        <v>2394</v>
      </c>
      <c r="F46" s="10">
        <f t="shared" si="8"/>
        <v>259</v>
      </c>
      <c r="G46" s="11">
        <f t="shared" si="8"/>
        <v>2</v>
      </c>
      <c r="H46" s="11">
        <f t="shared" si="8"/>
        <v>5.2</v>
      </c>
      <c r="I46" s="12">
        <f t="shared" si="8"/>
        <v>8.8255261371350979E-2</v>
      </c>
      <c r="J46" s="10">
        <f>J41</f>
        <v>12539</v>
      </c>
    </row>
    <row r="47" spans="1:10" s="10" customFormat="1" ht="11.25" x14ac:dyDescent="0.2">
      <c r="A47" s="13" t="s">
        <v>48</v>
      </c>
      <c r="B47" s="10">
        <f t="shared" ref="B47:H47" si="9">SUM(B36:B40)</f>
        <v>0</v>
      </c>
      <c r="C47" s="10">
        <f t="shared" si="9"/>
        <v>0</v>
      </c>
      <c r="D47" s="10">
        <f t="shared" si="9"/>
        <v>5307</v>
      </c>
      <c r="E47" s="10">
        <f t="shared" si="9"/>
        <v>0</v>
      </c>
      <c r="F47" s="10">
        <f t="shared" si="9"/>
        <v>0</v>
      </c>
      <c r="G47" s="11">
        <f t="shared" si="9"/>
        <v>1</v>
      </c>
      <c r="H47" s="11">
        <f t="shared" si="9"/>
        <v>0</v>
      </c>
      <c r="I47" s="12">
        <f>G47/(D47/1000)*0.975</f>
        <v>0.18371961560203504</v>
      </c>
      <c r="J47" s="10">
        <f>SUM(J36:J40)</f>
        <v>4207</v>
      </c>
    </row>
    <row r="48" spans="1:10" s="10" customFormat="1" ht="11.25" x14ac:dyDescent="0.2">
      <c r="A48" s="13"/>
      <c r="I48" s="12"/>
    </row>
    <row r="49" spans="1:10" s="8" customFormat="1" ht="11.25" x14ac:dyDescent="0.2">
      <c r="A49" s="20" t="s">
        <v>26</v>
      </c>
      <c r="B49" s="19">
        <f>SUM(B36:B41)</f>
        <v>115</v>
      </c>
      <c r="C49" s="19">
        <f>SUM(C36:C41)</f>
        <v>645</v>
      </c>
      <c r="D49" s="19">
        <f>SUM(D36:D41)</f>
        <v>27402</v>
      </c>
      <c r="E49" s="19">
        <f t="shared" ref="E49:F49" si="10">SUM(E36:E41)</f>
        <v>2394</v>
      </c>
      <c r="F49" s="19">
        <f t="shared" si="10"/>
        <v>259</v>
      </c>
      <c r="G49" s="21">
        <f>SUM(G36:G41)</f>
        <v>3</v>
      </c>
      <c r="H49" s="21">
        <f>SUM(H36:H41)</f>
        <v>5.2</v>
      </c>
      <c r="I49" s="22">
        <f>G49/(D49/1000)*0.975</f>
        <v>0.10674403328224216</v>
      </c>
      <c r="J49" s="19">
        <f>SUM(J36:J41)</f>
        <v>16746</v>
      </c>
    </row>
    <row r="50" spans="1:10" s="10" customFormat="1" ht="11.25" x14ac:dyDescent="0.2">
      <c r="A50" s="13"/>
    </row>
    <row r="51" spans="1:10" s="10" customFormat="1" ht="11.25" x14ac:dyDescent="0.2">
      <c r="A51" s="13"/>
    </row>
    <row r="52" spans="1:10" s="8" customFormat="1" ht="11.25" x14ac:dyDescent="0.2">
      <c r="A52" s="23" t="s">
        <v>27</v>
      </c>
      <c r="B52" s="23" t="s">
        <v>28</v>
      </c>
      <c r="C52" s="23" t="s">
        <v>29</v>
      </c>
      <c r="D52" s="23" t="s">
        <v>31</v>
      </c>
      <c r="E52" s="23"/>
      <c r="F52" s="23"/>
      <c r="G52" s="23" t="s">
        <v>32</v>
      </c>
      <c r="H52" s="23" t="s">
        <v>33</v>
      </c>
      <c r="I52" s="23" t="s">
        <v>34</v>
      </c>
    </row>
    <row r="53" spans="1:10" s="10" customFormat="1" ht="11.25" x14ac:dyDescent="0.2">
      <c r="A53" s="13"/>
    </row>
    <row r="54" spans="1:10" s="10" customFormat="1" ht="11.25" x14ac:dyDescent="0.2">
      <c r="A54" s="13" t="s">
        <v>8</v>
      </c>
      <c r="B54" s="10">
        <f>SUM(B24:B30)</f>
        <v>1478</v>
      </c>
      <c r="C54" s="10">
        <f>B41</f>
        <v>115</v>
      </c>
      <c r="D54" s="10">
        <f>SUM(B5:B8,B14:B23)</f>
        <v>116</v>
      </c>
      <c r="E54" s="10" t="s">
        <v>41</v>
      </c>
      <c r="F54" s="10" t="s">
        <v>41</v>
      </c>
      <c r="G54" s="24">
        <f>SUM(B36:B40)</f>
        <v>0</v>
      </c>
      <c r="H54" s="25">
        <f>B54/(B54+D54)</f>
        <v>0.92722710163111666</v>
      </c>
      <c r="I54" s="25">
        <v>1</v>
      </c>
    </row>
    <row r="55" spans="1:10" s="10" customFormat="1" ht="11.25" x14ac:dyDescent="0.2">
      <c r="A55" s="13" t="s">
        <v>2</v>
      </c>
      <c r="B55" s="10">
        <f>SUM(C24:C30)</f>
        <v>984</v>
      </c>
      <c r="C55" s="10">
        <f>C41</f>
        <v>645</v>
      </c>
      <c r="D55" s="10">
        <f>SUM(C5:C8,C14:C23)</f>
        <v>0</v>
      </c>
      <c r="E55" s="10" t="s">
        <v>41</v>
      </c>
      <c r="F55" s="10" t="s">
        <v>41</v>
      </c>
      <c r="G55" s="24">
        <f>SUM(C36:C40)</f>
        <v>0</v>
      </c>
      <c r="H55" s="25">
        <v>1</v>
      </c>
      <c r="I55" s="25">
        <v>1</v>
      </c>
    </row>
    <row r="56" spans="1:10" s="10" customFormat="1" ht="11.25" x14ac:dyDescent="0.2">
      <c r="A56" s="13" t="s">
        <v>30</v>
      </c>
      <c r="B56" s="10">
        <f>SUM(D24:D30)</f>
        <v>46837</v>
      </c>
      <c r="C56" s="10">
        <f>D41</f>
        <v>22095</v>
      </c>
      <c r="D56" s="10">
        <f>SUM(D5:D8,D14:D23)</f>
        <v>28321</v>
      </c>
      <c r="E56" s="10" t="s">
        <v>41</v>
      </c>
      <c r="F56" s="10" t="s">
        <v>41</v>
      </c>
      <c r="G56" s="24">
        <f>SUM(D36:D40)</f>
        <v>5307</v>
      </c>
      <c r="H56" s="25">
        <f>B56/(B56+D56)</f>
        <v>0.62318049974719925</v>
      </c>
      <c r="I56" s="25">
        <f>C56/(C56+G56)</f>
        <v>0.80632800525509085</v>
      </c>
    </row>
    <row r="57" spans="1:10" s="10" customFormat="1" ht="11.25" x14ac:dyDescent="0.2">
      <c r="A57" s="13" t="s">
        <v>3</v>
      </c>
      <c r="B57" s="10">
        <f>SUM(E24:E30)</f>
        <v>3600</v>
      </c>
      <c r="C57" s="10">
        <f>E41</f>
        <v>2394</v>
      </c>
      <c r="D57" s="10">
        <f>SUM(E5:E8,E14:E23)</f>
        <v>2258</v>
      </c>
      <c r="E57" s="10" t="s">
        <v>41</v>
      </c>
      <c r="F57" s="10" t="s">
        <v>41</v>
      </c>
      <c r="G57" s="24">
        <f>SUM(E36:E40)</f>
        <v>0</v>
      </c>
      <c r="H57" s="25">
        <f>B57/(B57+D57)</f>
        <v>0.6145442130419938</v>
      </c>
      <c r="I57" s="25">
        <f>C57/(C57+G57)</f>
        <v>1</v>
      </c>
    </row>
    <row r="58" spans="1:10" s="10" customFormat="1" ht="11.25" x14ac:dyDescent="0.2">
      <c r="A58" s="13" t="s">
        <v>4</v>
      </c>
      <c r="B58" s="10">
        <f>SUM(F24:F30)</f>
        <v>479</v>
      </c>
      <c r="C58" s="10">
        <f>F41</f>
        <v>259</v>
      </c>
      <c r="D58" s="10">
        <f>SUM(F5:F8,F14:F23)</f>
        <v>11</v>
      </c>
      <c r="E58" s="10" t="s">
        <v>41</v>
      </c>
      <c r="F58" s="10" t="s">
        <v>41</v>
      </c>
      <c r="G58" s="24">
        <f>SUM(F36:F40)</f>
        <v>0</v>
      </c>
      <c r="H58" s="25">
        <f>B58/(B58+D58)</f>
        <v>0.97755102040816322</v>
      </c>
      <c r="I58" s="25">
        <v>1</v>
      </c>
    </row>
    <row r="59" spans="1:10" s="10" customFormat="1" ht="11.25" x14ac:dyDescent="0.2">
      <c r="A59" s="13"/>
    </row>
    <row r="60" spans="1:10" s="10" customFormat="1" ht="11.25" x14ac:dyDescent="0.2">
      <c r="A60" s="13"/>
    </row>
    <row r="61" spans="1:10" s="10" customFormat="1" x14ac:dyDescent="0.2">
      <c r="A61" s="13" t="s">
        <v>58</v>
      </c>
    </row>
    <row r="62" spans="1:10" s="10" customFormat="1" ht="11.25" x14ac:dyDescent="0.2">
      <c r="A62" s="13" t="s">
        <v>36</v>
      </c>
    </row>
    <row r="63" spans="1:10" s="10" customFormat="1" x14ac:dyDescent="0.2">
      <c r="A63" s="13" t="s">
        <v>59</v>
      </c>
    </row>
    <row r="64" spans="1:10" s="10" customFormat="1" x14ac:dyDescent="0.2">
      <c r="A64" s="13" t="s">
        <v>60</v>
      </c>
    </row>
    <row r="65" spans="1:1" s="10" customFormat="1" x14ac:dyDescent="0.2">
      <c r="A65" s="13" t="s">
        <v>61</v>
      </c>
    </row>
    <row r="66" spans="1:1" s="10" customFormat="1" x14ac:dyDescent="0.2">
      <c r="A66" s="13" t="s">
        <v>62</v>
      </c>
    </row>
    <row r="67" spans="1:1" s="10" customFormat="1" ht="11.25" x14ac:dyDescent="0.2">
      <c r="A67" s="13"/>
    </row>
    <row r="68" spans="1:1" s="10" customFormat="1" ht="11.25" x14ac:dyDescent="0.2">
      <c r="A68" s="13"/>
    </row>
    <row r="69" spans="1:1" s="10" customFormat="1" ht="11.25" x14ac:dyDescent="0.2">
      <c r="A69" s="13" t="s">
        <v>50</v>
      </c>
    </row>
    <row r="70" spans="1:1" s="2" customFormat="1" x14ac:dyDescent="0.2">
      <c r="A70" s="4"/>
    </row>
    <row r="71" spans="1:1" s="2" customFormat="1" x14ac:dyDescent="0.2">
      <c r="A71" s="4"/>
    </row>
    <row r="72" spans="1:1" s="2" customFormat="1" x14ac:dyDescent="0.2">
      <c r="A72" s="4"/>
    </row>
    <row r="73" spans="1:1" s="2" customFormat="1" x14ac:dyDescent="0.2">
      <c r="A73" s="4"/>
    </row>
    <row r="74" spans="1:1" s="2" customFormat="1" x14ac:dyDescent="0.2">
      <c r="A74" s="4"/>
    </row>
    <row r="75" spans="1:1" s="2" customFormat="1" x14ac:dyDescent="0.2">
      <c r="A75" s="4"/>
    </row>
    <row r="76" spans="1:1" s="2" customFormat="1" x14ac:dyDescent="0.2">
      <c r="A76" s="4"/>
    </row>
    <row r="77" spans="1:1" s="5" customFormat="1" x14ac:dyDescent="0.2"/>
    <row r="78" spans="1:1" s="5" customFormat="1" x14ac:dyDescent="0.2"/>
    <row r="79" spans="1:1" s="5" customFormat="1" x14ac:dyDescent="0.2"/>
    <row r="80" spans="1:1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</sheetData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LibUser</cp:lastModifiedBy>
  <cp:lastPrinted>2015-09-21T13:35:54Z</cp:lastPrinted>
  <dcterms:created xsi:type="dcterms:W3CDTF">2015-02-25T13:50:43Z</dcterms:created>
  <dcterms:modified xsi:type="dcterms:W3CDTF">2015-09-21T13:36:00Z</dcterms:modified>
</cp:coreProperties>
</file>