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6060" yWindow="60" windowWidth="22560" windowHeight="22220" activeTab="2"/>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91" i="7" l="1"/>
  <c r="E90" i="7"/>
  <c r="E89" i="7"/>
  <c r="E88" i="7"/>
  <c r="E87" i="7"/>
  <c r="E86" i="7"/>
  <c r="E85" i="7"/>
  <c r="E84" i="7"/>
  <c r="E83" i="7"/>
  <c r="E82" i="7"/>
  <c r="E81" i="7"/>
  <c r="I9" i="5"/>
  <c r="H9" i="5"/>
  <c r="I8" i="5"/>
  <c r="H8" i="5"/>
  <c r="I7" i="5"/>
  <c r="H7" i="5"/>
  <c r="I6" i="5"/>
  <c r="H6" i="5"/>
  <c r="I5" i="5"/>
  <c r="H5" i="5"/>
  <c r="E9" i="5"/>
  <c r="D9" i="5"/>
  <c r="E8" i="5"/>
  <c r="D8" i="5"/>
  <c r="E7" i="5"/>
  <c r="D7" i="5"/>
  <c r="E6" i="5"/>
  <c r="D6" i="5"/>
  <c r="E5" i="5"/>
  <c r="D5" i="5"/>
  <c r="E10" i="5"/>
  <c r="D10" i="5"/>
  <c r="I10" i="5"/>
  <c r="H10" i="5"/>
  <c r="K2" i="1"/>
  <c r="C5" i="5"/>
  <c r="G8" i="1"/>
  <c r="G15" i="1"/>
  <c r="K6" i="1"/>
  <c r="C6" i="5"/>
  <c r="G18" i="1"/>
  <c r="K17" i="1"/>
  <c r="C7" i="5"/>
  <c r="K19" i="1"/>
  <c r="C8" i="5"/>
  <c r="K27" i="1"/>
  <c r="C9" i="5"/>
  <c r="E93" i="7"/>
  <c r="G5" i="5"/>
  <c r="D83" i="7"/>
  <c r="G6" i="5"/>
  <c r="D85" i="7"/>
  <c r="G7" i="5"/>
  <c r="D87" i="7"/>
  <c r="G8" i="5"/>
  <c r="D89" i="7"/>
  <c r="G9" i="5"/>
  <c r="D91" i="7"/>
  <c r="D93" i="7"/>
  <c r="C83" i="7"/>
  <c r="C85" i="7"/>
  <c r="C87" i="7"/>
  <c r="C89" i="7"/>
  <c r="C91" i="7"/>
  <c r="C93" i="7"/>
  <c r="J2" i="1"/>
  <c r="B5" i="5"/>
  <c r="J6" i="1"/>
  <c r="B6" i="5"/>
  <c r="J17" i="1"/>
  <c r="B7" i="5"/>
  <c r="J27" i="1"/>
  <c r="B9" i="5"/>
  <c r="E92" i="7"/>
  <c r="F5" i="5"/>
  <c r="D82" i="7"/>
  <c r="F6" i="5"/>
  <c r="D84" i="7"/>
  <c r="F7" i="5"/>
  <c r="D86" i="7"/>
  <c r="J19" i="1"/>
  <c r="B8" i="5"/>
  <c r="F8" i="5"/>
  <c r="D88" i="7"/>
  <c r="F9" i="5"/>
  <c r="D90" i="7"/>
  <c r="D92" i="7"/>
  <c r="C82" i="7"/>
  <c r="C84" i="7"/>
  <c r="C86" i="7"/>
  <c r="C88" i="7"/>
  <c r="C90" i="7"/>
  <c r="C92" i="7"/>
  <c r="A93" i="7"/>
  <c r="A92" i="7"/>
  <c r="D81" i="7"/>
  <c r="A9" i="5"/>
  <c r="A91" i="7"/>
  <c r="A8" i="5"/>
  <c r="A89" i="7"/>
  <c r="A7" i="5"/>
  <c r="A87" i="7"/>
  <c r="A86" i="7"/>
  <c r="A6" i="5"/>
  <c r="A85" i="7"/>
  <c r="A5" i="5"/>
  <c r="A83" i="7"/>
  <c r="A82" i="7"/>
  <c r="C81" i="7"/>
  <c r="A90" i="7"/>
  <c r="A88" i="7"/>
  <c r="A84" i="7"/>
  <c r="G10" i="5"/>
  <c r="F10" i="5"/>
  <c r="C10" i="5"/>
  <c r="B10" i="5"/>
  <c r="E5" i="3"/>
  <c r="F5" i="3"/>
  <c r="F4" i="3"/>
  <c r="E7" i="3"/>
  <c r="F7" i="3"/>
  <c r="F9" i="3"/>
  <c r="E9" i="3"/>
  <c r="F8" i="3"/>
  <c r="E8" i="3"/>
  <c r="E4" i="3"/>
  <c r="G32" i="1"/>
  <c r="G34" i="1"/>
  <c r="G37" i="1"/>
  <c r="F32" i="1"/>
  <c r="F34" i="1"/>
  <c r="F37" i="1"/>
  <c r="G33" i="1"/>
  <c r="G36" i="1"/>
  <c r="F33" i="1"/>
  <c r="F36" i="1"/>
  <c r="K32" i="1"/>
  <c r="J32" i="1"/>
  <c r="F35" i="1"/>
  <c r="G35" i="1"/>
</calcChain>
</file>

<file path=xl/sharedStrings.xml><?xml version="1.0" encoding="utf-8"?>
<sst xmlns="http://schemas.openxmlformats.org/spreadsheetml/2006/main" count="290" uniqueCount="197">
  <si>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</si>
  <si>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</si>
  <si>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</si>
  <si>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</si>
  <si>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</si>
  <si>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</si>
  <si>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</si>
  <si>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</si>
  <si>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</si>
  <si>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</si>
  <si>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</si>
  <si>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</si>
  <si>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</si>
  <si>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</si>
  <si>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</si>
  <si>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</si>
  <si>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</si>
  <si>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</si>
  <si>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</si>
  <si>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</si>
  <si>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</si>
  <si>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</si>
  <si>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</si>
  <si>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</si>
  <si>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</si>
  <si>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</si>
  <si>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</si>
  <si>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</si>
  <si>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</si>
  <si>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</si>
  <si>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</si>
  <si>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</si>
  <si>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</si>
  <si>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</si>
  <si>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</si>
  <si>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</si>
  <si>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</si>
  <si>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</si>
  <si>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</si>
  <si>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</si>
  <si>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</si>
  <si>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</si>
  <si>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</si>
  <si>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</si>
  <si>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</si>
  <si>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</si>
  <si>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</si>
  <si>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</si>
  <si>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</si>
  <si>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</si>
  <si>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</si>
  <si>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</si>
  <si>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</si>
  <si>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</si>
  <si>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</si>
  <si>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</si>
  <si>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</si>
  <si>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</si>
  <si>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</si>
  <si>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</si>
  <si>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</si>
  <si>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</si>
  <si>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</si>
  <si>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</si>
  <si>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</si>
  <si>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</si>
  <si>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</si>
  <si>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</si>
  <si>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</si>
  <si>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</si>
  <si>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</si>
  <si>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</si>
  <si>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</si>
  <si>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</si>
  <si>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</si>
  <si>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</si>
  <si>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</si>
  <si>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</si>
  <si>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</si>
  <si>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</si>
  <si>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</si>
  <si>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</si>
  <si>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</si>
  <si>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</si>
  <si>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</si>
  <si>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</si>
  <si>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</si>
  <si>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</si>
  <si>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</si>
  <si>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</si>
  <si>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</si>
  <si>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</si>
  <si>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</si>
  <si>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</si>
  <si>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</si>
  <si>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</si>
  <si>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</si>
  <si>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</si>
  <si>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</si>
  <si>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</si>
  <si>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</si>
  <si>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</si>
  <si>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</si>
  <si>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</si>
  <si>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</si>
  <si>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</si>
  <si>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</si>
  <si>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</si>
  <si>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</si>
  <si>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</si>
  <si>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</si>
  <si>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</si>
  <si>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</si>
  <si>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</si>
  <si>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</si>
  <si>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</si>
  <si>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</si>
  <si>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</si>
  <si>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</si>
  <si>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</si>
  <si>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</si>
  <si>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</si>
  <si>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</si>
  <si>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</si>
  <si>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</si>
  <si>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</si>
  <si>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</si>
  <si>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</si>
  <si>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</si>
  <si>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</si>
  <si>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</si>
  <si>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</si>
  <si>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</si>
  <si>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</si>
  <si>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</si>
  <si>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</si>
  <si>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</si>
  <si>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</si>
  <si>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</si>
  <si>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</si>
  <si>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</si>
  <si>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</si>
  <si>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</si>
  <si>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</si>
  <si>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</si>
  <si>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</si>
  <si>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</si>
  <si>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</si>
  <si>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</si>
  <si>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</si>
  <si>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</si>
  <si>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</si>
  <si>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</si>
  <si>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</si>
  <si>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</si>
  <si>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</si>
  <si>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</si>
  <si>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</si>
  <si>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</si>
  <si>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</si>
  <si>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</si>
  <si>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</si>
  <si>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</si>
  <si>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</si>
  <si>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</si>
  <si>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</si>
  <si>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</si>
  <si>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</si>
  <si>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</si>
  <si>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</si>
  <si>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</si>
  <si>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</si>
  <si>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</si>
  <si>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</si>
  <si>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</si>
  <si>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</si>
  <si>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</si>
  <si>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</si>
  <si>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</si>
  <si>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</si>
  <si>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</si>
  <si>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</si>
  <si>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</si>
  <si>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</si>
  <si>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</si>
  <si>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</si>
  <si>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</si>
  <si>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</si>
  <si>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</si>
  <si>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</si>
  <si>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</si>
  <si>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</si>
  <si>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</si>
  <si>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</si>
  <si>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</si>
  <si>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Integrations with Workday (emplids, campus community, data, search/match), decommissioning of Payroll, Human Resources and Benefits jobs, remediation to current customizations supporting Student and Contributor Relations and outward facing interfaces. Design and implement a solution to address "stale" data.</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</si>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</sst>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1">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0" borderId="0" xfId="0" applyFont="1" applyFill="1" applyAlignment="1"/>
    <xf numFmtId="0" fontId="0" fillId="10" borderId="0" xfId="0" applyFill="1" applyAlignment="1">
      <alignment wrapText="1"/>
    </xf>
    <xf numFmtId="0" fontId="0" fillId="10" borderId="0" xfId="0" applyFill="1" applyAlignment="1">
      <alignment horizontal="center" wrapText="1"/>
    </xf>
    <xf numFmtId="0" fontId="0" fillId="10"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1"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60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 No data delivery work is included.</a:t>
            </a:r>
            <a:endParaRPr lang="en-US"/>
          </a:p>
        </c:rich>
      </c:tx>
      <c:layout/>
      <c:overlay val="0"/>
    </c:title>
    <c:autoTitleDeleted val="0"/>
    <c:plotArea>
      <c:layout/>
      <c:lineChart>
        <c:grouping val="standard"/>
        <c:varyColors val="0"/>
        <c:ser>
          <c:idx val="4"/>
          <c:order val="0"/>
          <c:tx>
            <c:strRef>
              <c:f>Charts!$A$82:$B$82</c:f>
              <c:strCache>
                <c:ptCount val="1"/>
                <c:pt idx="0">
                  <c:v>Identity Management and IT Security Low</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Charts!$A$84:$B$84</c:f>
              <c:strCache>
                <c:ptCount val="1"/>
                <c:pt idx="0">
                  <c:v>Direct, Core Workday transactional impact Low</c:v>
                </c:pt>
              </c:strCache>
            </c:strRef>
          </c:tx>
          <c:marker>
            <c:symbol val="none"/>
          </c:marker>
          <c:val>
            <c:numRef>
              <c:f>Charts!$C$84:$E$84</c:f>
              <c:numCache>
                <c:formatCode>"$"#,##0</c:formatCode>
                <c:ptCount val="3"/>
                <c:pt idx="0">
                  <c:v>1.1355E6</c:v>
                </c:pt>
                <c:pt idx="1">
                  <c:v>1.07241666666667E6</c:v>
                </c:pt>
                <c:pt idx="2">
                  <c:v>757000.0</c:v>
                </c:pt>
              </c:numCache>
            </c:numRef>
          </c:val>
          <c:smooth val="0"/>
        </c:ser>
        <c:ser>
          <c:idx val="3"/>
          <c:order val="2"/>
          <c:tx>
            <c:strRef>
              <c:f>Charts!$A$86:$B$86</c:f>
              <c:strCache>
                <c:ptCount val="1"/>
                <c:pt idx="0">
                  <c:v>Data delivery, warehouses and BI Low</c:v>
                </c:pt>
              </c:strCache>
            </c:strRef>
          </c:tx>
          <c:marker>
            <c:symbol val="none"/>
          </c:marker>
          <c:val>
            <c:numRef>
              <c:f>Charts!$C$86:$E$86</c:f>
              <c:numCache>
                <c:formatCode>"$"#,##0</c:formatCode>
                <c:ptCount val="3"/>
                <c:pt idx="0">
                  <c:v>0.0</c:v>
                </c:pt>
                <c:pt idx="1">
                  <c:v>0.0</c:v>
                </c:pt>
                <c:pt idx="2">
                  <c:v>0.0</c:v>
                </c:pt>
              </c:numCache>
            </c:numRef>
          </c:val>
          <c:smooth val="0"/>
        </c:ser>
        <c:ser>
          <c:idx val="6"/>
          <c:order val="3"/>
          <c:tx>
            <c:strRef>
              <c:f>Charts!$A$88:$B$88</c:f>
              <c:strCache>
                <c:ptCount val="1"/>
                <c:pt idx="0">
                  <c:v>Niche or unit apps Low</c:v>
                </c:pt>
              </c:strCache>
            </c:strRef>
          </c:tx>
          <c:marker>
            <c:symbol val="none"/>
          </c:marker>
          <c:val>
            <c:numRef>
              <c:f>Charts!$C$88:$E$88</c:f>
              <c:numCache>
                <c:formatCode>"$"#,##0</c:formatCode>
                <c:ptCount val="3"/>
                <c:pt idx="0">
                  <c:v>102000.0</c:v>
                </c:pt>
                <c:pt idx="1">
                  <c:v>96333.33333333334</c:v>
                </c:pt>
                <c:pt idx="2">
                  <c:v>68000.0</c:v>
                </c:pt>
              </c:numCache>
            </c:numRef>
          </c:val>
          <c:smooth val="0"/>
        </c:ser>
        <c:ser>
          <c:idx val="8"/>
          <c:order val="4"/>
          <c:tx>
            <c:strRef>
              <c:f>Charts!$A$90:$B$90</c:f>
              <c:strCache>
                <c:ptCount val="1"/>
                <c:pt idx="0">
                  <c:v>General Technical and project management Low</c:v>
                </c:pt>
              </c:strCache>
            </c:strRef>
          </c:tx>
          <c:marker>
            <c:symbol val="none"/>
          </c:marker>
          <c:val>
            <c:numRef>
              <c:f>Charts!$E$90</c:f>
              <c:numCache>
                <c:formatCode>"$"#,##0</c:formatCode>
                <c:ptCount val="1"/>
                <c:pt idx="0">
                  <c:v>189000.0</c:v>
                </c:pt>
              </c:numCache>
            </c:numRef>
          </c:val>
          <c:smooth val="0"/>
        </c:ser>
        <c:ser>
          <c:idx val="0"/>
          <c:order val="5"/>
          <c:tx>
            <c:strRef>
              <c:f>Charts!$A$92:$B$92</c:f>
              <c:strCache>
                <c:ptCount val="1"/>
                <c:pt idx="0">
                  <c:v>Totals Low</c:v>
                </c:pt>
              </c:strCache>
            </c:strRef>
          </c:tx>
          <c:marker>
            <c:symbol val="none"/>
          </c:marker>
          <c:val>
            <c:numRef>
              <c:f>Charts!$C$92:$E$92</c:f>
              <c:numCache>
                <c:formatCode>"$"#,##0</c:formatCode>
                <c:ptCount val="3"/>
                <c:pt idx="0">
                  <c:v>1.608E6</c:v>
                </c:pt>
                <c:pt idx="1">
                  <c:v>1.51866666666667E6</c:v>
                </c:pt>
                <c:pt idx="2">
                  <c:v>1.072E6</c:v>
                </c:pt>
              </c:numCache>
            </c:numRef>
          </c:val>
          <c:smooth val="0"/>
        </c:ser>
        <c:dLbls>
          <c:showLegendKey val="0"/>
          <c:showVal val="0"/>
          <c:showCatName val="0"/>
          <c:showSerName val="0"/>
          <c:showPercent val="0"/>
          <c:showBubbleSize val="0"/>
        </c:dLbls>
        <c:marker val="1"/>
        <c:smooth val="0"/>
        <c:axId val="390023800"/>
        <c:axId val="390026968"/>
      </c:lineChart>
      <c:catAx>
        <c:axId val="390023800"/>
        <c:scaling>
          <c:orientation val="minMax"/>
        </c:scaling>
        <c:delete val="0"/>
        <c:axPos val="b"/>
        <c:majorTickMark val="none"/>
        <c:minorTickMark val="none"/>
        <c:tickLblPos val="nextTo"/>
        <c:txPr>
          <a:bodyPr/>
          <a:lstStyle/>
          <a:p>
            <a:pPr>
              <a:defRPr sz="1200"/>
            </a:pPr>
            <a:endParaRPr lang="en-US"/>
          </a:p>
        </c:txPr>
        <c:crossAx val="390026968"/>
        <c:crosses val="autoZero"/>
        <c:auto val="1"/>
        <c:lblAlgn val="ctr"/>
        <c:lblOffset val="100"/>
        <c:noMultiLvlLbl val="0"/>
      </c:catAx>
      <c:valAx>
        <c:axId val="390026968"/>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390023800"/>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87000.0</c:v>
                </c:pt>
                <c:pt idx="1">
                  <c:v>1.1355E6</c:v>
                </c:pt>
                <c:pt idx="2">
                  <c:v>0.0</c:v>
                </c:pt>
                <c:pt idx="3">
                  <c:v>102000.0</c:v>
                </c:pt>
                <c:pt idx="4">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168000.0</c:v>
                </c:pt>
                <c:pt idx="1">
                  <c:v>1.7955E6</c:v>
                </c:pt>
                <c:pt idx="2">
                  <c:v>4.5E6</c:v>
                </c:pt>
                <c:pt idx="3">
                  <c:v>128250.0</c:v>
                </c:pt>
                <c:pt idx="4">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layout/>
      <c:overlay val="0"/>
    </c:title>
    <c:autoTitleDeleted val="0"/>
    <c:plotArea>
      <c:layout/>
      <c:lineChart>
        <c:grouping val="standard"/>
        <c:varyColors val="0"/>
        <c:ser>
          <c:idx val="0"/>
          <c:order val="0"/>
          <c:tx>
            <c:strRef>
              <c:f>Charts!$A$83:$B$83</c:f>
              <c:strCache>
                <c:ptCount val="1"/>
                <c:pt idx="0">
                  <c:v>Identity Management and IT Security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Charts!$A$85:$B$85</c:f>
              <c:strCache>
                <c:ptCount val="1"/>
                <c:pt idx="0">
                  <c:v>Direct, Core Workday transactional impact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Charts!$C$85:$E$85</c:f>
              <c:numCache>
                <c:formatCode>"$"#,##0</c:formatCode>
                <c:ptCount val="3"/>
                <c:pt idx="0">
                  <c:v>1.7955E6</c:v>
                </c:pt>
                <c:pt idx="1">
                  <c:v>1.69575E6</c:v>
                </c:pt>
                <c:pt idx="2">
                  <c:v>1.197E6</c:v>
                </c:pt>
              </c:numCache>
            </c:numRef>
          </c:val>
          <c:smooth val="0"/>
        </c:ser>
        <c:ser>
          <c:idx val="5"/>
          <c:order val="2"/>
          <c:tx>
            <c:strRef>
              <c:f>Charts!$A$87:$B$87</c:f>
              <c:strCache>
                <c:ptCount val="1"/>
                <c:pt idx="0">
                  <c:v>Data delivery, warehouses and BI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Charts!$C$87:$E$87</c:f>
              <c:numCache>
                <c:formatCode>"$"#,##0</c:formatCode>
                <c:ptCount val="3"/>
                <c:pt idx="0">
                  <c:v>4.5E6</c:v>
                </c:pt>
                <c:pt idx="1">
                  <c:v>4.25E6</c:v>
                </c:pt>
                <c:pt idx="2">
                  <c:v>3.0E6</c:v>
                </c:pt>
              </c:numCache>
            </c:numRef>
          </c:val>
          <c:smooth val="0"/>
        </c:ser>
        <c:ser>
          <c:idx val="7"/>
          <c:order val="3"/>
          <c:tx>
            <c:strRef>
              <c:f>Charts!$A$89:$B$89</c:f>
              <c:strCache>
                <c:ptCount val="1"/>
                <c:pt idx="0">
                  <c:v>Niche or unit apps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Charts!$C$89:$E$89</c:f>
              <c:numCache>
                <c:formatCode>"$"#,##0</c:formatCode>
                <c:ptCount val="3"/>
                <c:pt idx="0">
                  <c:v>128250.0</c:v>
                </c:pt>
                <c:pt idx="1">
                  <c:v>121125.0</c:v>
                </c:pt>
                <c:pt idx="2">
                  <c:v>85500.0</c:v>
                </c:pt>
              </c:numCache>
            </c:numRef>
          </c:val>
          <c:smooth val="0"/>
        </c:ser>
        <c:ser>
          <c:idx val="9"/>
          <c:order val="4"/>
          <c:tx>
            <c:strRef>
              <c:f>Charts!$A$91:$B$91</c:f>
              <c:strCache>
                <c:ptCount val="1"/>
                <c:pt idx="0">
                  <c:v>General Technical and project management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Charts!$C$91:$E$91</c:f>
              <c:numCache>
                <c:formatCode>"$"#,##0</c:formatCode>
                <c:ptCount val="3"/>
                <c:pt idx="0">
                  <c:v>556500.0</c:v>
                </c:pt>
                <c:pt idx="1">
                  <c:v>525583.3333333333</c:v>
                </c:pt>
                <c:pt idx="2">
                  <c:v>371000.0</c:v>
                </c:pt>
              </c:numCache>
            </c:numRef>
          </c:val>
          <c:smooth val="0"/>
        </c:ser>
        <c:ser>
          <c:idx val="11"/>
          <c:order val="5"/>
          <c:tx>
            <c:strRef>
              <c:f>Charts!$A$93:$B$93</c:f>
              <c:strCache>
                <c:ptCount val="1"/>
                <c:pt idx="0">
                  <c:v>Totals High</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Charts!$C$93:$E$93</c:f>
              <c:numCache>
                <c:formatCode>"$"#,##0</c:formatCode>
                <c:ptCount val="3"/>
                <c:pt idx="0">
                  <c:v>7.14825E6</c:v>
                </c:pt>
                <c:pt idx="1">
                  <c:v>6.751125E6</c:v>
                </c:pt>
                <c:pt idx="2">
                  <c:v>4.7655E6</c:v>
                </c:pt>
              </c:numCache>
            </c:numRef>
          </c:val>
          <c:smooth val="0"/>
        </c:ser>
        <c:dLbls>
          <c:showLegendKey val="0"/>
          <c:showVal val="0"/>
          <c:showCatName val="0"/>
          <c:showSerName val="0"/>
          <c:showPercent val="0"/>
          <c:showBubbleSize val="0"/>
        </c:dLbls>
        <c:marker val="1"/>
        <c:smooth val="0"/>
        <c:axId val="414296904"/>
        <c:axId val="414300072"/>
      </c:lineChart>
      <c:catAx>
        <c:axId val="414296904"/>
        <c:scaling>
          <c:orientation val="minMax"/>
        </c:scaling>
        <c:delete val="0"/>
        <c:axPos val="b"/>
        <c:majorTickMark val="none"/>
        <c:minorTickMark val="none"/>
        <c:tickLblPos val="nextTo"/>
        <c:txPr>
          <a:bodyPr/>
          <a:lstStyle/>
          <a:p>
            <a:pPr>
              <a:defRPr sz="1200"/>
            </a:pPr>
            <a:endParaRPr lang="en-US"/>
          </a:p>
        </c:txPr>
        <c:crossAx val="414300072"/>
        <c:crosses val="autoZero"/>
        <c:auto val="1"/>
        <c:lblAlgn val="ctr"/>
        <c:lblOffset val="100"/>
        <c:noMultiLvlLbl val="0"/>
      </c:catAx>
      <c:valAx>
        <c:axId val="414300072"/>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14296904"/>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B1" workbookViewId="0">
      <selection activeCell="H9" sqref="H9:I9"/>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4"/>
      <c r="E1" s="65"/>
      <c r="F1" s="66" t="s">
        <v>145</v>
      </c>
      <c r="G1" s="65"/>
      <c r="H1" s="65"/>
      <c r="I1" s="67"/>
    </row>
    <row r="2" spans="1:9" ht="35" customHeight="1">
      <c r="A2" s="68"/>
      <c r="B2" s="94"/>
      <c r="C2" s="69"/>
      <c r="D2" s="70" t="s">
        <v>183</v>
      </c>
      <c r="E2" s="69"/>
      <c r="F2" s="71" t="s">
        <v>184</v>
      </c>
      <c r="G2" s="69"/>
      <c r="H2" s="70" t="s">
        <v>143</v>
      </c>
      <c r="I2" s="70"/>
    </row>
    <row r="3" spans="1:9" s="59" customFormat="1" ht="90" customHeight="1">
      <c r="A3" s="60"/>
      <c r="B3" s="97" t="s">
        <v>168</v>
      </c>
      <c r="C3" s="72"/>
      <c r="D3" s="98" t="s">
        <v>185</v>
      </c>
      <c r="E3" s="73"/>
      <c r="F3" s="99" t="s">
        <v>182</v>
      </c>
      <c r="G3" s="73"/>
      <c r="H3" s="98" t="s">
        <v>144</v>
      </c>
      <c r="I3" s="98"/>
    </row>
    <row r="4" spans="1:9" s="63" customFormat="1" ht="35" thickBot="1">
      <c r="A4" s="93" t="s">
        <v>72</v>
      </c>
      <c r="B4" s="81" t="s">
        <v>136</v>
      </c>
      <c r="C4" s="82" t="s">
        <v>139</v>
      </c>
      <c r="D4" s="83" t="s">
        <v>175</v>
      </c>
      <c r="E4" s="82" t="s">
        <v>176</v>
      </c>
      <c r="F4" s="81" t="s">
        <v>173</v>
      </c>
      <c r="G4" s="82" t="s">
        <v>174</v>
      </c>
      <c r="H4" s="83" t="s">
        <v>171</v>
      </c>
      <c r="I4" s="83" t="s">
        <v>172</v>
      </c>
    </row>
    <row r="5" spans="1:9" ht="17">
      <c r="A5" s="77" t="str">
        <f>Details!A2</f>
        <v>Identity Management and IT Security</v>
      </c>
      <c r="B5" s="79">
        <f>Details!J2</f>
        <v>580</v>
      </c>
      <c r="C5" s="79">
        <f>Details!K2</f>
        <v>1120</v>
      </c>
      <c r="D5" s="80">
        <f>B5*$C$14</f>
        <v>87000</v>
      </c>
      <c r="E5" s="80">
        <f>C5*$C$14</f>
        <v>168000</v>
      </c>
      <c r="F5" s="80">
        <f t="shared" ref="F5:G9" si="0">5/6*B5*$C$14+(1/6*B5*$C$13)</f>
        <v>82166.666666666672</v>
      </c>
      <c r="G5" s="80">
        <f t="shared" si="0"/>
        <v>158666.66666666666</v>
      </c>
      <c r="H5" s="80">
        <f>B5*$C$13</f>
        <v>58000</v>
      </c>
      <c r="I5" s="80">
        <f>C5*$C$13</f>
        <v>112000</v>
      </c>
    </row>
    <row r="6" spans="1:9" ht="17">
      <c r="A6" s="77" t="str">
        <f>Details!A6</f>
        <v>Direct, Core Workday transactional impact</v>
      </c>
      <c r="B6" s="77">
        <f>Details!J6</f>
        <v>7570</v>
      </c>
      <c r="C6" s="77">
        <f>Details!K6</f>
        <v>11970</v>
      </c>
      <c r="D6" s="80">
        <f>B6*$C$14</f>
        <v>1135500</v>
      </c>
      <c r="E6" s="80">
        <f>C6*$C$14</f>
        <v>1795500</v>
      </c>
      <c r="F6" s="78">
        <f t="shared" si="0"/>
        <v>1072416.6666666667</v>
      </c>
      <c r="G6" s="78">
        <f t="shared" si="0"/>
        <v>1695750</v>
      </c>
      <c r="H6" s="80">
        <f>B6*$C$13</f>
        <v>757000</v>
      </c>
      <c r="I6" s="80">
        <f>C6*$C$13</f>
        <v>1197000</v>
      </c>
    </row>
    <row r="7" spans="1:9" ht="17">
      <c r="A7" s="77" t="str">
        <f>Details!A17</f>
        <v>Data delivery, warehouses and BI</v>
      </c>
      <c r="B7" s="77">
        <f>Details!J17</f>
        <v>0</v>
      </c>
      <c r="C7" s="77">
        <f>Details!K17</f>
        <v>30000</v>
      </c>
      <c r="D7" s="80">
        <f>B7*$C$14</f>
        <v>0</v>
      </c>
      <c r="E7" s="80">
        <f>C7*$C$14</f>
        <v>4500000</v>
      </c>
      <c r="F7" s="78">
        <f t="shared" si="0"/>
        <v>0</v>
      </c>
      <c r="G7" s="78">
        <f t="shared" si="0"/>
        <v>4250000</v>
      </c>
      <c r="H7" s="80">
        <f>B7*$C$13</f>
        <v>0</v>
      </c>
      <c r="I7" s="80">
        <f>C7*$C$13</f>
        <v>3000000</v>
      </c>
    </row>
    <row r="8" spans="1:9" ht="17">
      <c r="A8" s="77" t="str">
        <f>Details!A19</f>
        <v>Niche or unit apps</v>
      </c>
      <c r="B8" s="77">
        <f>Details!J19</f>
        <v>680</v>
      </c>
      <c r="C8" s="77">
        <f>Details!K19</f>
        <v>855</v>
      </c>
      <c r="D8" s="80">
        <f>B8*$C$14</f>
        <v>102000</v>
      </c>
      <c r="E8" s="80">
        <f>C8*$C$14</f>
        <v>128250</v>
      </c>
      <c r="F8" s="78">
        <f t="shared" si="0"/>
        <v>96333.333333333343</v>
      </c>
      <c r="G8" s="78">
        <f t="shared" si="0"/>
        <v>121125</v>
      </c>
      <c r="H8" s="80">
        <f>B8*$C$13</f>
        <v>68000</v>
      </c>
      <c r="I8" s="80">
        <f>C8*$C$13</f>
        <v>85500</v>
      </c>
    </row>
    <row r="9" spans="1:9" ht="17">
      <c r="A9" s="77" t="str">
        <f>Details!A27</f>
        <v>General Technical and project management</v>
      </c>
      <c r="B9" s="77">
        <f>Details!J27</f>
        <v>1890</v>
      </c>
      <c r="C9" s="77">
        <f>Details!K27</f>
        <v>3710</v>
      </c>
      <c r="D9" s="80">
        <f>B9*$C$14</f>
        <v>283500</v>
      </c>
      <c r="E9" s="80">
        <f>C9*$C$14</f>
        <v>556500</v>
      </c>
      <c r="F9" s="78">
        <f t="shared" si="0"/>
        <v>267750</v>
      </c>
      <c r="G9" s="78">
        <f t="shared" si="0"/>
        <v>525583.33333333337</v>
      </c>
      <c r="H9" s="80">
        <f>B9*$C$13</f>
        <v>189000</v>
      </c>
      <c r="I9" s="80">
        <f>C9*$C$13</f>
        <v>371000</v>
      </c>
    </row>
    <row r="10" spans="1:9" ht="18" thickBot="1">
      <c r="A10" s="88" t="s">
        <v>82</v>
      </c>
      <c r="B10" s="74">
        <f t="shared" ref="B10:I10" si="1">SUM(B5:B9)</f>
        <v>10720</v>
      </c>
      <c r="C10" s="74">
        <f t="shared" si="1"/>
        <v>47655</v>
      </c>
      <c r="D10" s="75">
        <f t="shared" ref="D10:E10" si="2">SUM(D5:D9)</f>
        <v>1608000</v>
      </c>
      <c r="E10" s="76">
        <f t="shared" si="2"/>
        <v>7148250</v>
      </c>
      <c r="F10" s="75">
        <f t="shared" si="1"/>
        <v>1518666.6666666667</v>
      </c>
      <c r="G10" s="75">
        <f t="shared" si="1"/>
        <v>6751125</v>
      </c>
      <c r="H10" s="75">
        <f t="shared" ref="H10:I10" si="3">SUM(H5:H9)</f>
        <v>1072000</v>
      </c>
      <c r="I10" s="75">
        <f t="shared" si="3"/>
        <v>4765500</v>
      </c>
    </row>
    <row r="12" spans="1:9" ht="17">
      <c r="A12" s="87" t="s">
        <v>146</v>
      </c>
      <c r="B12" s="68"/>
      <c r="C12" s="68"/>
      <c r="D12" s="68"/>
      <c r="E12" s="68"/>
      <c r="F12" s="68"/>
    </row>
    <row r="13" spans="1:9" ht="17">
      <c r="A13" s="84" t="s">
        <v>101</v>
      </c>
      <c r="B13" s="85" t="s">
        <v>5</v>
      </c>
      <c r="C13" s="86">
        <v>100</v>
      </c>
      <c r="D13" s="68" t="s">
        <v>147</v>
      </c>
      <c r="E13" s="68"/>
      <c r="F13" s="68"/>
    </row>
    <row r="14" spans="1:9" ht="17">
      <c r="A14" s="84" t="s">
        <v>140</v>
      </c>
      <c r="B14" s="85" t="s">
        <v>5</v>
      </c>
      <c r="C14" s="86">
        <v>150</v>
      </c>
      <c r="D14" s="68" t="s">
        <v>147</v>
      </c>
      <c r="E14" s="68"/>
      <c r="F14" s="68"/>
    </row>
    <row r="15" spans="1:9" ht="17">
      <c r="A15" s="84" t="s">
        <v>141</v>
      </c>
      <c r="B15" s="68" t="s">
        <v>142</v>
      </c>
      <c r="C15" s="68"/>
      <c r="D15" s="68"/>
      <c r="E15" s="68"/>
      <c r="F15" s="68"/>
    </row>
    <row r="16" spans="1:9" ht="17">
      <c r="A16" s="84" t="s">
        <v>161</v>
      </c>
      <c r="B16" s="68" t="s">
        <v>162</v>
      </c>
      <c r="C16" s="68"/>
      <c r="D16" s="68"/>
      <c r="E16" s="68"/>
      <c r="F16" s="68"/>
    </row>
    <row r="17" spans="1:6" ht="17">
      <c r="A17" s="84"/>
      <c r="B17" s="68"/>
      <c r="C17" s="68" t="s">
        <v>163</v>
      </c>
      <c r="D17" s="68"/>
      <c r="E17" s="68"/>
      <c r="F17" s="68"/>
    </row>
    <row r="18" spans="1:6" ht="30" customHeight="1">
      <c r="A18" s="100" t="s">
        <v>177</v>
      </c>
      <c r="B18" s="68"/>
      <c r="C18" s="68"/>
      <c r="D18" s="68"/>
    </row>
    <row r="19" spans="1:6" ht="17">
      <c r="A19" s="84"/>
      <c r="B19" s="68" t="s">
        <v>178</v>
      </c>
      <c r="C19" s="68"/>
      <c r="D19" s="68"/>
    </row>
    <row r="20" spans="1:6" ht="17">
      <c r="A20" s="84"/>
      <c r="B20" s="68" t="s">
        <v>179</v>
      </c>
      <c r="C20" s="68"/>
      <c r="D20" s="68"/>
    </row>
    <row r="21" spans="1:6" ht="17">
      <c r="A21" s="84"/>
      <c r="B21" s="68" t="s">
        <v>180</v>
      </c>
      <c r="C21" s="68"/>
      <c r="D21" s="68"/>
    </row>
    <row r="22" spans="1:6" ht="17">
      <c r="A22" s="68"/>
      <c r="B22" s="68"/>
      <c r="C22" s="68"/>
      <c r="D22" s="68"/>
    </row>
    <row r="23" spans="1:6" ht="17">
      <c r="A23" s="68"/>
      <c r="B23" s="68"/>
      <c r="C23" s="68"/>
      <c r="D23" s="68"/>
    </row>
    <row r="24" spans="1:6" ht="17">
      <c r="A24" s="68"/>
      <c r="B24" s="68"/>
      <c r="C24" s="68"/>
      <c r="D24" s="68"/>
    </row>
    <row r="25" spans="1:6" ht="17">
      <c r="A25" s="84"/>
      <c r="B25" s="68"/>
      <c r="C25" s="68"/>
      <c r="D25" s="68"/>
    </row>
    <row r="26" spans="1:6" ht="17">
      <c r="A26" s="84"/>
      <c r="B26" s="68"/>
      <c r="C26" s="68"/>
      <c r="D26" s="68"/>
    </row>
    <row r="27" spans="1:6" ht="17">
      <c r="A27" s="84"/>
      <c r="B27" s="68"/>
      <c r="C27" s="68"/>
      <c r="D27" s="68"/>
    </row>
    <row r="28" spans="1:6" ht="17">
      <c r="A28" s="68"/>
      <c r="B28" s="68"/>
      <c r="C28" s="68"/>
      <c r="D28" s="68"/>
    </row>
    <row r="29" spans="1:6" ht="17">
      <c r="A29" s="68"/>
      <c r="B29" s="68"/>
      <c r="C29" s="68"/>
      <c r="D29" s="68"/>
    </row>
    <row r="30" spans="1:6" ht="17">
      <c r="A30" s="68"/>
      <c r="B30" s="68"/>
      <c r="C30" s="68"/>
      <c r="D30" s="68"/>
    </row>
    <row r="31" spans="1:6" ht="17">
      <c r="A31" s="84"/>
      <c r="B31" s="68"/>
      <c r="C31" s="68"/>
      <c r="D31" s="68"/>
    </row>
    <row r="32" spans="1:6" ht="17">
      <c r="A32" s="84"/>
      <c r="B32" s="68"/>
      <c r="C32" s="68"/>
      <c r="D32" s="68"/>
    </row>
    <row r="33" spans="1:4" ht="17">
      <c r="A33" s="84"/>
      <c r="B33" s="68"/>
      <c r="C33" s="68"/>
      <c r="D33" s="68"/>
    </row>
    <row r="34" spans="1:4" ht="17">
      <c r="A34" s="84"/>
      <c r="B34" s="68"/>
      <c r="C34" s="68"/>
      <c r="D34" s="68"/>
    </row>
    <row r="35" spans="1:4" ht="17">
      <c r="A35" s="84"/>
      <c r="B35" s="68"/>
      <c r="C35" s="68"/>
      <c r="D35" s="68"/>
    </row>
    <row r="36" spans="1:4" ht="17">
      <c r="A36" s="87"/>
      <c r="B36" s="68"/>
      <c r="C36" s="68"/>
      <c r="D36" s="68"/>
    </row>
    <row r="37" spans="1:4" ht="17">
      <c r="A37" s="84"/>
      <c r="B37" s="68"/>
      <c r="C37" s="68"/>
      <c r="D37" s="68"/>
    </row>
    <row r="38" spans="1:4" ht="17">
      <c r="C38" s="68"/>
    </row>
    <row r="39" spans="1:4" ht="17">
      <c r="C39" s="68"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96" customWidth="1"/>
    <col min="2" max="2" width="118" style="59" customWidth="1"/>
  </cols>
  <sheetData>
    <row r="1" spans="1:3" ht="17">
      <c r="A1" s="106" t="s">
        <v>110</v>
      </c>
      <c r="B1" s="60"/>
      <c r="C1" s="68"/>
    </row>
    <row r="2" spans="1:3" ht="17">
      <c r="A2" s="108" t="s">
        <v>149</v>
      </c>
      <c r="B2" s="60" t="s">
        <v>151</v>
      </c>
      <c r="C2" s="68"/>
    </row>
    <row r="3" spans="1:3" ht="17">
      <c r="A3" s="108"/>
      <c r="B3" s="60" t="s">
        <v>153</v>
      </c>
    </row>
    <row r="4" spans="1:3" ht="51">
      <c r="A4" s="108" t="s">
        <v>150</v>
      </c>
      <c r="B4" s="60" t="s">
        <v>187</v>
      </c>
      <c r="C4" s="68"/>
    </row>
    <row r="5" spans="1:3" ht="17">
      <c r="A5" s="109"/>
      <c r="B5" s="60" t="s">
        <v>148</v>
      </c>
    </row>
    <row r="6" spans="1:3" ht="17">
      <c r="A6" s="109"/>
      <c r="B6" s="60" t="s">
        <v>188</v>
      </c>
    </row>
    <row r="7" spans="1:3" ht="17">
      <c r="A7" s="109"/>
      <c r="B7" s="60" t="s">
        <v>189</v>
      </c>
    </row>
    <row r="8" spans="1:3" ht="34">
      <c r="A8" s="108" t="s">
        <v>152</v>
      </c>
      <c r="B8" s="60" t="s">
        <v>190</v>
      </c>
      <c r="C8" s="68"/>
    </row>
    <row r="9" spans="1:3" ht="17">
      <c r="A9" s="108"/>
      <c r="B9" s="60" t="s">
        <v>5</v>
      </c>
    </row>
    <row r="10" spans="1:3" ht="17">
      <c r="A10" s="108"/>
      <c r="B10" s="60" t="s">
        <v>160</v>
      </c>
    </row>
    <row r="11" spans="1:3" ht="17">
      <c r="A11" s="109"/>
      <c r="B11" s="60" t="s">
        <v>159</v>
      </c>
    </row>
    <row r="12" spans="1:3" ht="34">
      <c r="A12" s="109"/>
      <c r="B12" s="60" t="s">
        <v>169</v>
      </c>
    </row>
    <row r="13" spans="1:3" ht="17">
      <c r="A13" s="109"/>
      <c r="B13" s="60" t="s">
        <v>5</v>
      </c>
    </row>
    <row r="14" spans="1:3" ht="17">
      <c r="A14" s="108" t="s">
        <v>156</v>
      </c>
      <c r="B14" s="60" t="s">
        <v>157</v>
      </c>
      <c r="C14" s="68"/>
    </row>
    <row r="15" spans="1:3" ht="17">
      <c r="A15" s="108"/>
      <c r="B15" s="60" t="s">
        <v>158</v>
      </c>
    </row>
    <row r="16" spans="1:3" ht="34">
      <c r="A16" s="108" t="s">
        <v>155</v>
      </c>
      <c r="B16" s="60" t="s">
        <v>170</v>
      </c>
      <c r="C16" s="68"/>
    </row>
    <row r="17" spans="1:3" ht="17">
      <c r="A17" s="108"/>
      <c r="C17" s="68" t="s">
        <v>5</v>
      </c>
    </row>
    <row r="18" spans="1:3" ht="17">
      <c r="A18" s="108" t="s">
        <v>164</v>
      </c>
      <c r="B18" s="60" t="s">
        <v>165</v>
      </c>
      <c r="C18" s="68"/>
    </row>
    <row r="19" spans="1:3" ht="17">
      <c r="A19" s="95"/>
      <c r="B19" s="60"/>
      <c r="C19" s="68"/>
    </row>
    <row r="20" spans="1:3" ht="34">
      <c r="A20" s="107" t="s">
        <v>186</v>
      </c>
      <c r="B20" s="60"/>
      <c r="C20" s="68"/>
    </row>
    <row r="21" spans="1:3" ht="17">
      <c r="A21" s="108" t="s">
        <v>154</v>
      </c>
      <c r="B21" s="60" t="s">
        <v>166</v>
      </c>
      <c r="C21" s="68"/>
    </row>
    <row r="22" spans="1:3" ht="34">
      <c r="B22" s="60" t="s">
        <v>191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abSelected="1" topLeftCell="A37" workbookViewId="0">
      <selection activeCell="C93" sqref="C93"/>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1"/>
      <c r="B15" s="101"/>
      <c r="C15" s="59"/>
      <c r="D15" s="59"/>
      <c r="E15" s="59"/>
    </row>
    <row r="16" spans="1:5">
      <c r="C16" s="102"/>
      <c r="D16" s="102"/>
      <c r="E16" s="102"/>
    </row>
    <row r="17" spans="3:5">
      <c r="C17" s="102"/>
      <c r="D17" s="102"/>
      <c r="E17" s="102"/>
    </row>
    <row r="18" spans="3:5">
      <c r="C18" s="102"/>
      <c r="D18" s="102"/>
      <c r="E18" s="102"/>
    </row>
    <row r="19" spans="3:5">
      <c r="C19" s="102"/>
      <c r="D19" s="102"/>
      <c r="E19" s="102"/>
    </row>
    <row r="20" spans="3:5">
      <c r="C20" s="102"/>
      <c r="D20" s="102"/>
      <c r="E20" s="102"/>
    </row>
    <row r="21" spans="3:5">
      <c r="C21" s="102"/>
      <c r="D21" s="102"/>
      <c r="E21" s="102"/>
    </row>
    <row r="67" ht="48" customHeight="1"/>
    <row r="81" spans="1:5" ht="51">
      <c r="A81" s="103" t="s">
        <v>181</v>
      </c>
      <c r="B81" s="103"/>
      <c r="C81" s="104" t="str">
        <f>SummaryofOptions!D3</f>
        <v>At 100% Consultant Rates (for 7/2012)</v>
      </c>
      <c r="D81" s="104" t="str">
        <f>SummaryofOptions!F3</f>
        <v>At 5/6 Consultants and 1/6 CU rates (for 1/2013)</v>
      </c>
      <c r="E81" s="104" t="str">
        <f>SummaryofOptions!H3</f>
        <v>At Cornell Rates (Start after 6/2012)</v>
      </c>
    </row>
    <row r="82" spans="1:5" ht="17">
      <c r="A82" s="77" t="str">
        <f>SummaryofOptions!A5</f>
        <v>Identity Management and IT Security</v>
      </c>
      <c r="B82" s="77" t="s">
        <v>136</v>
      </c>
      <c r="C82" s="105">
        <f>SummaryofOptions!D5</f>
        <v>87000</v>
      </c>
      <c r="D82" s="105">
        <f>SummaryofOptions!F5</f>
        <v>82166.666666666672</v>
      </c>
      <c r="E82" s="105">
        <f>SummaryofOptions!H5</f>
        <v>58000</v>
      </c>
    </row>
    <row r="83" spans="1:5" ht="17">
      <c r="A83" s="77" t="str">
        <f>SummaryofOptions!A5</f>
        <v>Identity Management and IT Security</v>
      </c>
      <c r="B83" s="77" t="s">
        <v>139</v>
      </c>
      <c r="C83" s="105">
        <f>SummaryofOptions!E5</f>
        <v>168000</v>
      </c>
      <c r="D83" s="105">
        <f>SummaryofOptions!G5</f>
        <v>158666.66666666666</v>
      </c>
      <c r="E83" s="105">
        <f>SummaryofOptions!I5</f>
        <v>112000</v>
      </c>
    </row>
    <row r="84" spans="1:5" ht="17">
      <c r="A84" s="77" t="str">
        <f>SummaryofOptions!A6</f>
        <v>Direct, Core Workday transactional impact</v>
      </c>
      <c r="B84" s="77" t="s">
        <v>136</v>
      </c>
      <c r="C84" s="105">
        <f>SummaryofOptions!D6</f>
        <v>1135500</v>
      </c>
      <c r="D84" s="105">
        <f>SummaryofOptions!F6</f>
        <v>1072416.6666666667</v>
      </c>
      <c r="E84" s="105">
        <f>SummaryofOptions!H6</f>
        <v>757000</v>
      </c>
    </row>
    <row r="85" spans="1:5" ht="17">
      <c r="A85" s="77" t="str">
        <f>SummaryofOptions!A6</f>
        <v>Direct, Core Workday transactional impact</v>
      </c>
      <c r="B85" s="77" t="s">
        <v>139</v>
      </c>
      <c r="C85" s="105">
        <f>SummaryofOptions!E6</f>
        <v>1795500</v>
      </c>
      <c r="D85" s="105">
        <f>SummaryofOptions!G6</f>
        <v>1695750</v>
      </c>
      <c r="E85" s="105">
        <f>SummaryofOptions!I6</f>
        <v>1197000</v>
      </c>
    </row>
    <row r="86" spans="1:5" ht="17">
      <c r="A86" s="77" t="str">
        <f>SummaryofOptions!A7</f>
        <v>Data delivery, warehouses and BI</v>
      </c>
      <c r="B86" s="77" t="s">
        <v>136</v>
      </c>
      <c r="C86" s="105">
        <f>SummaryofOptions!D7</f>
        <v>0</v>
      </c>
      <c r="D86" s="105">
        <f>SummaryofOptions!F7</f>
        <v>0</v>
      </c>
      <c r="E86" s="105">
        <f>SummaryofOptions!H7</f>
        <v>0</v>
      </c>
    </row>
    <row r="87" spans="1:5" ht="17">
      <c r="A87" s="77" t="str">
        <f>SummaryofOptions!A7</f>
        <v>Data delivery, warehouses and BI</v>
      </c>
      <c r="B87" s="77" t="s">
        <v>139</v>
      </c>
      <c r="C87" s="105">
        <f>SummaryofOptions!E7</f>
        <v>4500000</v>
      </c>
      <c r="D87" s="105">
        <f>SummaryofOptions!G7</f>
        <v>4250000</v>
      </c>
      <c r="E87" s="105">
        <f>SummaryofOptions!I7</f>
        <v>3000000</v>
      </c>
    </row>
    <row r="88" spans="1:5" ht="17">
      <c r="A88" s="77" t="str">
        <f>SummaryofOptions!A8</f>
        <v>Niche or unit apps</v>
      </c>
      <c r="B88" s="77" t="s">
        <v>136</v>
      </c>
      <c r="C88" s="105">
        <f>SummaryofOptions!D8</f>
        <v>102000</v>
      </c>
      <c r="D88" s="105">
        <f>SummaryofOptions!F8</f>
        <v>96333.333333333343</v>
      </c>
      <c r="E88" s="105">
        <f>SummaryofOptions!H8</f>
        <v>68000</v>
      </c>
    </row>
    <row r="89" spans="1:5" ht="17">
      <c r="A89" s="77" t="str">
        <f>SummaryofOptions!A8</f>
        <v>Niche or unit apps</v>
      </c>
      <c r="B89" s="77" t="s">
        <v>139</v>
      </c>
      <c r="C89" s="105">
        <f>SummaryofOptions!E8</f>
        <v>128250</v>
      </c>
      <c r="D89" s="105">
        <f>SummaryofOptions!G8</f>
        <v>121125</v>
      </c>
      <c r="E89" s="105">
        <f>SummaryofOptions!I8</f>
        <v>85500</v>
      </c>
    </row>
    <row r="90" spans="1:5" ht="17">
      <c r="A90" s="77" t="str">
        <f>SummaryofOptions!A9</f>
        <v>General Technical and project management</v>
      </c>
      <c r="B90" s="77" t="s">
        <v>136</v>
      </c>
      <c r="C90" s="105">
        <f>SummaryofOptions!D9</f>
        <v>283500</v>
      </c>
      <c r="D90" s="105">
        <f>SummaryofOptions!F9</f>
        <v>267750</v>
      </c>
      <c r="E90" s="105">
        <f>SummaryofOptions!H9</f>
        <v>189000</v>
      </c>
    </row>
    <row r="91" spans="1:5" ht="17">
      <c r="A91" s="77" t="str">
        <f>SummaryofOptions!A9</f>
        <v>General Technical and project management</v>
      </c>
      <c r="B91" s="77" t="s">
        <v>139</v>
      </c>
      <c r="C91" s="105">
        <f>SummaryofOptions!E9</f>
        <v>556500</v>
      </c>
      <c r="D91" s="105">
        <f>SummaryofOptions!G9</f>
        <v>525583.33333333337</v>
      </c>
      <c r="E91" s="105">
        <f>SummaryofOptions!I9</f>
        <v>371000</v>
      </c>
    </row>
    <row r="92" spans="1:5" ht="17">
      <c r="A92" s="77" t="str">
        <f>SummaryofOptions!A10</f>
        <v>Totals</v>
      </c>
      <c r="B92" s="77" t="s">
        <v>136</v>
      </c>
      <c r="C92" s="105">
        <f t="shared" ref="C92:E93" si="0">SUM(C82+C84+C86+C88+C90)</f>
        <v>1608000</v>
      </c>
      <c r="D92" s="105">
        <f t="shared" si="0"/>
        <v>1518666.6666666667</v>
      </c>
      <c r="E92" s="105">
        <f t="shared" si="0"/>
        <v>1072000</v>
      </c>
    </row>
    <row r="93" spans="1:5" ht="17">
      <c r="A93" s="77" t="str">
        <f>SummaryofOptions!A10</f>
        <v>Totals</v>
      </c>
      <c r="B93" s="77" t="s">
        <v>139</v>
      </c>
      <c r="C93" s="105">
        <f t="shared" si="0"/>
        <v>7148250</v>
      </c>
      <c r="D93" s="105">
        <f t="shared" si="0"/>
        <v>6751125</v>
      </c>
      <c r="E93" s="105">
        <f t="shared" si="0"/>
        <v>4765500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workbookViewId="0">
      <pane ySplit="1" topLeftCell="A4" activePane="bottomLeft" state="frozen"/>
      <selection pane="bottomLeft" activeCell="H8" sqref="H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72</v>
      </c>
      <c r="B1" s="10" t="s">
        <v>55</v>
      </c>
      <c r="C1" s="10" t="s">
        <v>48</v>
      </c>
      <c r="D1" s="10" t="s">
        <v>67</v>
      </c>
      <c r="E1" s="10" t="s">
        <v>56</v>
      </c>
      <c r="F1" s="10" t="s">
        <v>14</v>
      </c>
      <c r="G1" s="10" t="s">
        <v>38</v>
      </c>
      <c r="H1" s="10" t="s">
        <v>69</v>
      </c>
      <c r="I1" s="10" t="s">
        <v>125</v>
      </c>
      <c r="J1" s="10" t="s">
        <v>74</v>
      </c>
      <c r="K1" s="10" t="s">
        <v>75</v>
      </c>
      <c r="L1" s="1"/>
      <c r="M1" s="1"/>
      <c r="N1" s="1"/>
      <c r="O1" s="1"/>
      <c r="P1" s="1"/>
      <c r="Q1" s="1"/>
      <c r="R1" s="1"/>
      <c r="S1" s="1"/>
      <c r="T1" s="1"/>
      <c r="U1" s="1"/>
      <c r="V1" s="1"/>
    </row>
    <row r="2" spans="1:22" ht="12">
      <c r="A2" s="18" t="s">
        <v>84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193</v>
      </c>
      <c r="I3" s="4" t="s">
        <v>63</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66</v>
      </c>
      <c r="C5" s="4" t="s">
        <v>46</v>
      </c>
      <c r="D5" s="4"/>
      <c r="E5" s="5" t="s">
        <v>21</v>
      </c>
      <c r="F5" s="5">
        <v>40</v>
      </c>
      <c r="G5" s="5">
        <v>60</v>
      </c>
      <c r="H5" s="4"/>
      <c r="I5" s="4"/>
      <c r="J5" s="4"/>
      <c r="K5" s="4"/>
      <c r="L5" s="1"/>
      <c r="M5" s="1"/>
      <c r="N5" s="1"/>
      <c r="O5" s="1"/>
      <c r="P5" s="1"/>
      <c r="Q5" s="1"/>
      <c r="R5" s="1"/>
      <c r="S5" s="1"/>
      <c r="T5" s="1"/>
      <c r="U5" s="1"/>
      <c r="V5" s="1"/>
    </row>
    <row r="6" spans="1:22" ht="12">
      <c r="A6" s="15" t="s">
        <v>81</v>
      </c>
      <c r="B6" s="16"/>
      <c r="C6" s="16"/>
      <c r="D6" s="16"/>
      <c r="E6" s="17"/>
      <c r="F6" s="17"/>
      <c r="G6" s="17"/>
      <c r="H6" s="16"/>
      <c r="I6" s="16"/>
      <c r="J6" s="16">
        <f>SUM(F7:F16)</f>
        <v>7570</v>
      </c>
      <c r="K6" s="16">
        <f>SUM(G7:G16)</f>
        <v>11970</v>
      </c>
      <c r="L6" s="11" t="s">
        <v>5</v>
      </c>
      <c r="M6" s="1"/>
      <c r="N6" s="1"/>
      <c r="O6" s="1"/>
      <c r="P6" s="1"/>
      <c r="Q6" s="1"/>
      <c r="R6" s="1"/>
      <c r="S6" s="1"/>
      <c r="T6" s="1"/>
      <c r="U6" s="1"/>
      <c r="V6" s="1"/>
    </row>
    <row r="7" spans="1:22" ht="48">
      <c r="A7" s="3"/>
      <c r="B7" s="4" t="s">
        <v>8</v>
      </c>
      <c r="C7" s="4" t="s">
        <v>59</v>
      </c>
      <c r="D7" s="4" t="s">
        <v>51</v>
      </c>
      <c r="E7" s="5" t="s">
        <v>22</v>
      </c>
      <c r="F7" s="5">
        <v>150</v>
      </c>
      <c r="G7" s="5">
        <v>250</v>
      </c>
      <c r="H7" s="4" t="s">
        <v>31</v>
      </c>
      <c r="I7" s="4" t="s">
        <v>119</v>
      </c>
      <c r="J7" s="4"/>
      <c r="K7" s="4"/>
      <c r="L7" s="1"/>
      <c r="M7" s="1"/>
      <c r="N7" s="1"/>
      <c r="O7" s="1"/>
      <c r="P7" s="1"/>
      <c r="Q7" s="1"/>
      <c r="R7" s="1"/>
      <c r="S7" s="1"/>
      <c r="T7" s="1"/>
      <c r="U7" s="1"/>
      <c r="V7" s="1"/>
    </row>
    <row r="8" spans="1:22" ht="180">
      <c r="A8" s="3"/>
      <c r="B8" s="4" t="s">
        <v>65</v>
      </c>
      <c r="C8" s="4" t="s">
        <v>195</v>
      </c>
      <c r="D8" s="4" t="s">
        <v>4</v>
      </c>
      <c r="E8" s="5" t="s">
        <v>23</v>
      </c>
      <c r="F8" s="5">
        <v>6000</v>
      </c>
      <c r="G8" s="5">
        <f>F8*1.5</f>
        <v>9000</v>
      </c>
      <c r="H8" s="4" t="s">
        <v>196</v>
      </c>
      <c r="I8" s="4"/>
      <c r="J8" s="4"/>
      <c r="K8" s="4"/>
      <c r="L8" s="1"/>
      <c r="M8" s="1"/>
      <c r="N8" s="1"/>
      <c r="O8" s="1"/>
      <c r="P8" s="1"/>
      <c r="Q8" s="1"/>
      <c r="R8" s="1"/>
      <c r="S8" s="1"/>
      <c r="T8" s="1"/>
      <c r="U8" s="1"/>
      <c r="V8" s="1"/>
    </row>
    <row r="9" spans="1:22" ht="24">
      <c r="A9" s="3"/>
      <c r="B9" s="4" t="s">
        <v>28</v>
      </c>
      <c r="C9" s="4" t="s">
        <v>192</v>
      </c>
      <c r="D9" s="4"/>
      <c r="E9" s="5" t="s">
        <v>9</v>
      </c>
      <c r="F9" s="5">
        <v>40</v>
      </c>
      <c r="G9" s="5">
        <v>60</v>
      </c>
      <c r="H9" s="4"/>
      <c r="I9" s="4"/>
      <c r="J9" s="4"/>
      <c r="K9" s="4"/>
      <c r="L9" s="1"/>
      <c r="M9" s="1"/>
      <c r="N9" s="1"/>
      <c r="O9" s="1"/>
      <c r="P9" s="1"/>
      <c r="Q9" s="1"/>
      <c r="R9" s="1"/>
      <c r="S9" s="1"/>
      <c r="T9" s="1"/>
      <c r="U9" s="1"/>
      <c r="V9" s="1"/>
    </row>
    <row r="10" spans="1:22" ht="36">
      <c r="A10" s="3"/>
      <c r="B10" s="4" t="s">
        <v>80</v>
      </c>
      <c r="C10" s="4" t="s">
        <v>71</v>
      </c>
      <c r="D10" s="4"/>
      <c r="E10" s="5" t="s">
        <v>21</v>
      </c>
      <c r="F10" s="5">
        <v>40</v>
      </c>
      <c r="G10" s="5">
        <v>60</v>
      </c>
      <c r="H10" s="4" t="s">
        <v>54</v>
      </c>
      <c r="I10" s="4"/>
      <c r="J10" s="4"/>
      <c r="K10" s="4"/>
      <c r="L10" s="1"/>
      <c r="M10" s="1"/>
      <c r="N10" s="1"/>
      <c r="O10" s="1"/>
      <c r="P10" s="1"/>
      <c r="Q10" s="1"/>
      <c r="R10" s="1"/>
      <c r="S10" s="1"/>
      <c r="T10" s="1"/>
      <c r="U10" s="1"/>
      <c r="V10" s="1"/>
    </row>
    <row r="11" spans="1:22" ht="72">
      <c r="A11" s="3"/>
      <c r="B11" s="4" t="s">
        <v>79</v>
      </c>
      <c r="C11" s="4" t="s">
        <v>33</v>
      </c>
      <c r="D11" s="4"/>
      <c r="E11" s="5" t="s">
        <v>21</v>
      </c>
      <c r="F11" s="5">
        <v>0</v>
      </c>
      <c r="G11" s="5">
        <v>40</v>
      </c>
      <c r="H11" s="4" t="s">
        <v>11</v>
      </c>
      <c r="I11" s="4" t="s">
        <v>32</v>
      </c>
      <c r="J11" s="4"/>
      <c r="K11" s="4"/>
      <c r="L11" s="1"/>
      <c r="M11" s="1"/>
      <c r="N11" s="1"/>
      <c r="O11" s="1"/>
      <c r="P11" s="1"/>
      <c r="Q11" s="1"/>
      <c r="R11" s="1"/>
      <c r="S11" s="1"/>
      <c r="T11" s="1"/>
      <c r="U11" s="1"/>
      <c r="V11" s="1"/>
    </row>
    <row r="12" spans="1:22" ht="36">
      <c r="A12" s="3"/>
      <c r="B12" s="4" t="s">
        <v>50</v>
      </c>
      <c r="C12" s="4" t="s">
        <v>10</v>
      </c>
      <c r="D12" s="4"/>
      <c r="E12" s="5" t="s">
        <v>22</v>
      </c>
      <c r="F12" s="5">
        <v>150</v>
      </c>
      <c r="G12" s="5">
        <v>250</v>
      </c>
      <c r="H12" s="4" t="s">
        <v>70</v>
      </c>
      <c r="I12" s="4"/>
      <c r="J12" s="4"/>
      <c r="K12" s="4"/>
      <c r="L12" s="1"/>
      <c r="M12" s="1"/>
      <c r="N12" s="1"/>
      <c r="O12" s="1"/>
      <c r="P12" s="1"/>
      <c r="Q12" s="1"/>
      <c r="R12" s="1"/>
      <c r="S12" s="1"/>
      <c r="T12" s="1"/>
      <c r="U12" s="1"/>
      <c r="V12" s="1"/>
    </row>
    <row r="13" spans="1:22" ht="60">
      <c r="A13" s="3"/>
      <c r="B13" s="4" t="s">
        <v>62</v>
      </c>
      <c r="C13" s="4" t="s">
        <v>49</v>
      </c>
      <c r="D13" s="4" t="s">
        <v>58</v>
      </c>
      <c r="E13" s="5" t="s">
        <v>22</v>
      </c>
      <c r="F13" s="5">
        <v>150</v>
      </c>
      <c r="G13" s="5">
        <v>250</v>
      </c>
      <c r="H13" s="4" t="s">
        <v>47</v>
      </c>
      <c r="I13" s="4" t="s">
        <v>116</v>
      </c>
      <c r="J13" s="4"/>
      <c r="K13" s="4"/>
      <c r="L13" s="1"/>
      <c r="M13" s="1"/>
      <c r="N13" s="1"/>
      <c r="O13" s="1"/>
      <c r="P13" s="1"/>
      <c r="Q13" s="1"/>
      <c r="R13" s="1"/>
      <c r="S13" s="1"/>
      <c r="T13" s="1"/>
      <c r="U13" s="1"/>
      <c r="V13" s="1"/>
    </row>
    <row r="14" spans="1:22" ht="24">
      <c r="A14" s="3"/>
      <c r="B14" s="4" t="s">
        <v>1</v>
      </c>
      <c r="C14" s="4" t="s">
        <v>29</v>
      </c>
      <c r="D14" s="4"/>
      <c r="E14" s="5" t="s">
        <v>115</v>
      </c>
      <c r="F14" s="5">
        <v>40</v>
      </c>
      <c r="G14" s="5">
        <v>60</v>
      </c>
      <c r="H14" s="4" t="s">
        <v>16</v>
      </c>
      <c r="I14" t="s">
        <v>117</v>
      </c>
      <c r="J14" s="4"/>
      <c r="K14" s="4"/>
      <c r="L14" s="1"/>
      <c r="M14" s="1"/>
      <c r="N14" s="1"/>
      <c r="O14" s="1"/>
      <c r="P14" s="1"/>
      <c r="Q14" s="1"/>
      <c r="R14" s="1"/>
      <c r="S14" s="1"/>
      <c r="T14" s="1"/>
      <c r="U14" s="1"/>
      <c r="V14" s="1"/>
    </row>
    <row r="15" spans="1:22" ht="48">
      <c r="A15" s="3"/>
      <c r="B15" s="4" t="s">
        <v>12</v>
      </c>
      <c r="C15" s="4" t="s">
        <v>24</v>
      </c>
      <c r="D15" s="4" t="s">
        <v>4</v>
      </c>
      <c r="E15" s="5" t="s">
        <v>23</v>
      </c>
      <c r="F15" s="5">
        <v>1000</v>
      </c>
      <c r="G15" s="5">
        <f>F15*2</f>
        <v>2000</v>
      </c>
      <c r="H15" s="4" t="s">
        <v>36</v>
      </c>
      <c r="I15" s="4" t="s">
        <v>30</v>
      </c>
      <c r="J15" s="4"/>
      <c r="K15" s="4"/>
      <c r="L15" s="1"/>
      <c r="M15" s="1"/>
      <c r="N15" s="1"/>
      <c r="O15" s="1"/>
      <c r="P15" s="1"/>
      <c r="Q15" s="1"/>
      <c r="R15" s="1"/>
      <c r="S15" s="1"/>
      <c r="T15" s="1"/>
      <c r="U15" s="1"/>
      <c r="V15" s="1"/>
    </row>
    <row r="16" spans="1:22" ht="12.75" customHeight="1">
      <c r="A16" s="3"/>
      <c r="B16" s="4" t="s">
        <v>15</v>
      </c>
      <c r="C16" s="4"/>
      <c r="D16" s="4" t="s">
        <v>44</v>
      </c>
      <c r="E16" s="5"/>
      <c r="F16" s="5"/>
      <c r="G16" s="5"/>
      <c r="H16" s="4"/>
      <c r="I16" s="4"/>
      <c r="J16" s="4"/>
      <c r="K16" s="4"/>
      <c r="L16" s="1"/>
      <c r="M16" s="1"/>
      <c r="N16" s="1"/>
      <c r="O16" s="1"/>
      <c r="P16" s="1"/>
      <c r="Q16" s="1"/>
      <c r="R16" s="1"/>
      <c r="S16" s="1"/>
      <c r="T16" s="1"/>
      <c r="U16" s="1"/>
      <c r="V16" s="1"/>
    </row>
    <row r="17" spans="1:22" ht="11" customHeight="1">
      <c r="A17" s="12" t="s">
        <v>85</v>
      </c>
      <c r="B17" s="13"/>
      <c r="C17" s="13"/>
      <c r="D17" s="13"/>
      <c r="E17" s="14"/>
      <c r="F17" s="14"/>
      <c r="G17" s="14"/>
      <c r="H17" s="13"/>
      <c r="I17" s="13"/>
      <c r="J17" s="13">
        <f>SUM(F18)</f>
        <v>0</v>
      </c>
      <c r="K17" s="13">
        <f>SUM(G18)</f>
        <v>30000</v>
      </c>
      <c r="L17" s="1"/>
      <c r="M17" s="1"/>
      <c r="N17" s="1"/>
      <c r="O17" s="1"/>
      <c r="P17" s="1"/>
      <c r="Q17" s="1"/>
      <c r="R17" s="1"/>
      <c r="S17" s="1"/>
      <c r="T17" s="1"/>
      <c r="U17" s="1"/>
      <c r="V17" s="1"/>
    </row>
    <row r="18" spans="1:22" ht="60">
      <c r="A18" s="3"/>
      <c r="B18" s="6" t="s">
        <v>57</v>
      </c>
      <c r="C18" s="6" t="s">
        <v>42</v>
      </c>
      <c r="D18" s="6"/>
      <c r="E18" s="7" t="s">
        <v>23</v>
      </c>
      <c r="F18" s="7">
        <v>0</v>
      </c>
      <c r="G18" s="7">
        <f>30000</f>
        <v>30000</v>
      </c>
      <c r="H18" s="6" t="s">
        <v>13</v>
      </c>
      <c r="I18" s="4" t="s">
        <v>121</v>
      </c>
      <c r="J18" s="4"/>
      <c r="K18" s="4"/>
      <c r="L18" s="1"/>
      <c r="M18" s="1"/>
      <c r="N18" s="1"/>
      <c r="O18" s="1"/>
      <c r="P18" s="1"/>
      <c r="Q18" s="1"/>
      <c r="R18" s="1"/>
      <c r="S18" s="1"/>
      <c r="T18" s="1"/>
      <c r="U18" s="1"/>
      <c r="V18" s="1"/>
    </row>
    <row r="19" spans="1:22" ht="12">
      <c r="A19" s="23" t="s">
        <v>73</v>
      </c>
      <c r="B19" s="24"/>
      <c r="C19" s="24"/>
      <c r="D19" s="24"/>
      <c r="E19" s="25"/>
      <c r="F19" s="25"/>
      <c r="G19" s="25"/>
      <c r="H19" s="24"/>
      <c r="I19" s="24"/>
      <c r="J19" s="24">
        <f>SUM(F20:F26)</f>
        <v>680</v>
      </c>
      <c r="K19" s="24">
        <f>SUM(G20:G26)</f>
        <v>855</v>
      </c>
      <c r="L19" s="1"/>
      <c r="M19" s="1"/>
      <c r="N19" s="1"/>
      <c r="O19" s="1"/>
      <c r="P19" s="1"/>
      <c r="Q19" s="1"/>
      <c r="R19" s="1"/>
      <c r="S19" s="1"/>
      <c r="T19" s="1"/>
      <c r="U19" s="1"/>
      <c r="V19" s="1"/>
    </row>
    <row r="20" spans="1:22" ht="24">
      <c r="A20" s="3"/>
      <c r="B20" s="4" t="s">
        <v>60</v>
      </c>
      <c r="C20" s="4" t="s">
        <v>68</v>
      </c>
      <c r="D20" s="4" t="s">
        <v>58</v>
      </c>
      <c r="E20" s="5" t="s">
        <v>118</v>
      </c>
      <c r="F20" s="5">
        <v>20</v>
      </c>
      <c r="G20" s="5">
        <v>40</v>
      </c>
      <c r="H20" s="4" t="s">
        <v>120</v>
      </c>
      <c r="I20" s="4"/>
      <c r="J20" s="6"/>
      <c r="K20" s="4"/>
      <c r="L20" s="1"/>
      <c r="M20" s="1"/>
      <c r="N20" s="1"/>
      <c r="O20" s="1"/>
      <c r="P20" s="1"/>
      <c r="Q20" s="1"/>
      <c r="R20" s="1"/>
      <c r="S20" s="1"/>
      <c r="T20" s="1"/>
      <c r="U20" s="1"/>
      <c r="V20" s="1"/>
    </row>
    <row r="21" spans="1:22" ht="48">
      <c r="A21" s="3"/>
      <c r="B21" s="4" t="s">
        <v>19</v>
      </c>
      <c r="C21" s="4" t="s">
        <v>53</v>
      </c>
      <c r="D21" s="4" t="s">
        <v>58</v>
      </c>
      <c r="E21" s="5" t="s">
        <v>118</v>
      </c>
      <c r="F21" s="5">
        <v>40</v>
      </c>
      <c r="G21" s="5">
        <v>100</v>
      </c>
      <c r="H21" s="4" t="s">
        <v>120</v>
      </c>
      <c r="I21" s="4"/>
      <c r="J21" s="4"/>
      <c r="K21" s="4"/>
      <c r="L21" s="1"/>
      <c r="M21" s="1"/>
      <c r="N21" s="1"/>
      <c r="O21" s="1"/>
      <c r="P21" s="1"/>
      <c r="Q21" s="1"/>
      <c r="R21" s="1"/>
      <c r="S21" s="1"/>
      <c r="T21" s="1"/>
      <c r="U21" s="1"/>
      <c r="V21" s="1"/>
    </row>
    <row r="22" spans="1:22" ht="36">
      <c r="A22" s="3"/>
      <c r="B22" s="4" t="s">
        <v>35</v>
      </c>
      <c r="C22" s="4" t="s">
        <v>26</v>
      </c>
      <c r="D22" s="4" t="s">
        <v>34</v>
      </c>
      <c r="E22" s="5" t="s">
        <v>118</v>
      </c>
      <c r="F22" s="5">
        <v>20</v>
      </c>
      <c r="G22" s="5">
        <v>40</v>
      </c>
      <c r="H22" s="4" t="s">
        <v>120</v>
      </c>
      <c r="I22" s="4"/>
      <c r="J22" s="4"/>
      <c r="K22" s="4"/>
      <c r="L22" s="1"/>
      <c r="M22" s="1"/>
      <c r="N22" s="1"/>
      <c r="O22" s="1"/>
      <c r="P22" s="1"/>
      <c r="Q22" s="1"/>
      <c r="R22" s="1"/>
      <c r="S22" s="1"/>
      <c r="T22" s="1"/>
      <c r="U22" s="1"/>
      <c r="V22" s="1"/>
    </row>
    <row r="23" spans="1:22" ht="36">
      <c r="A23" s="3"/>
      <c r="B23" s="4" t="s">
        <v>76</v>
      </c>
      <c r="C23" s="4" t="s">
        <v>77</v>
      </c>
      <c r="D23" s="4" t="s">
        <v>58</v>
      </c>
      <c r="E23" s="5" t="s">
        <v>22</v>
      </c>
      <c r="F23" s="5">
        <v>150</v>
      </c>
      <c r="G23" s="5">
        <v>150</v>
      </c>
      <c r="H23" s="4" t="s">
        <v>78</v>
      </c>
      <c r="I23" s="4"/>
      <c r="J23" s="4"/>
      <c r="K23" s="4"/>
      <c r="L23" s="1"/>
      <c r="M23" s="1"/>
      <c r="N23" s="1"/>
      <c r="O23" s="1"/>
      <c r="P23" s="1"/>
      <c r="Q23" s="1"/>
      <c r="R23" s="1"/>
      <c r="S23" s="1"/>
      <c r="T23" s="1"/>
      <c r="U23" s="1"/>
      <c r="V23" s="1"/>
    </row>
    <row r="24" spans="1:22" ht="12">
      <c r="A24" s="3"/>
      <c r="B24" s="4" t="s">
        <v>122</v>
      </c>
      <c r="C24" s="4" t="s">
        <v>123</v>
      </c>
      <c r="D24" s="4" t="s">
        <v>58</v>
      </c>
      <c r="E24" s="5" t="s">
        <v>22</v>
      </c>
      <c r="F24" s="5">
        <v>150</v>
      </c>
      <c r="G24" s="5">
        <v>150</v>
      </c>
      <c r="I24" s="4" t="s">
        <v>124</v>
      </c>
      <c r="J24" s="4"/>
      <c r="K24" s="4"/>
      <c r="L24" s="1"/>
      <c r="M24" s="1"/>
      <c r="N24" s="1"/>
      <c r="O24" s="1"/>
      <c r="P24" s="1"/>
      <c r="Q24" s="1"/>
      <c r="R24" s="1"/>
      <c r="S24" s="1"/>
      <c r="T24" s="1"/>
      <c r="U24" s="1"/>
      <c r="V24" s="1"/>
    </row>
    <row r="25" spans="1:22" ht="48">
      <c r="A25" s="3"/>
      <c r="B25" s="4" t="s">
        <v>2</v>
      </c>
      <c r="C25" s="4" t="s">
        <v>6</v>
      </c>
      <c r="D25" s="4" t="s">
        <v>58</v>
      </c>
      <c r="E25" s="5" t="s">
        <v>22</v>
      </c>
      <c r="F25" s="5">
        <v>150</v>
      </c>
      <c r="G25" s="5">
        <v>150</v>
      </c>
      <c r="H25" s="4" t="s">
        <v>194</v>
      </c>
      <c r="I25" s="4"/>
      <c r="J25" s="4"/>
      <c r="K25" s="4"/>
      <c r="L25" s="1"/>
      <c r="M25" s="1"/>
      <c r="N25" s="1"/>
      <c r="O25" s="1"/>
      <c r="P25" s="1"/>
      <c r="Q25" s="1"/>
      <c r="R25" s="1"/>
      <c r="S25" s="1"/>
      <c r="T25" s="1"/>
      <c r="U25" s="1"/>
      <c r="V25" s="1"/>
    </row>
    <row r="26" spans="1:22" ht="60">
      <c r="A26" s="3"/>
      <c r="B26" s="4" t="s">
        <v>41</v>
      </c>
      <c r="C26" s="4" t="s">
        <v>0</v>
      </c>
      <c r="D26" s="4" t="s">
        <v>61</v>
      </c>
      <c r="E26" s="5" t="s">
        <v>22</v>
      </c>
      <c r="F26" s="5">
        <v>150</v>
      </c>
      <c r="G26" s="5">
        <v>225</v>
      </c>
      <c r="H26" s="4" t="s">
        <v>64</v>
      </c>
      <c r="I26" s="4" t="s">
        <v>27</v>
      </c>
      <c r="J26" s="4"/>
      <c r="K26" s="4"/>
      <c r="L26" s="1"/>
      <c r="M26" s="1"/>
      <c r="N26" s="1"/>
      <c r="O26" s="1"/>
      <c r="P26" s="1"/>
      <c r="Q26" s="1"/>
      <c r="R26" s="1"/>
      <c r="S26" s="1"/>
      <c r="T26" s="1"/>
      <c r="U26" s="1"/>
      <c r="V26" s="1"/>
    </row>
    <row r="27" spans="1:22" ht="12">
      <c r="A27" s="26" t="s">
        <v>132</v>
      </c>
      <c r="B27" s="21"/>
      <c r="C27" s="21"/>
      <c r="D27" s="21"/>
      <c r="E27" s="22"/>
      <c r="F27" s="22"/>
      <c r="G27" s="22"/>
      <c r="H27" s="21"/>
      <c r="I27" s="21"/>
      <c r="J27" s="21">
        <f>SUM(F28:F30)</f>
        <v>1890</v>
      </c>
      <c r="K27" s="21">
        <f>SUM(G28:G30)</f>
        <v>3710</v>
      </c>
      <c r="L27" s="1"/>
      <c r="M27" s="1"/>
      <c r="N27" s="1"/>
      <c r="O27" s="1"/>
      <c r="P27" s="1"/>
      <c r="Q27" s="1"/>
      <c r="R27" s="1"/>
      <c r="S27" s="1"/>
      <c r="T27" s="1"/>
      <c r="U27" s="1"/>
      <c r="V27" s="1"/>
    </row>
    <row r="28" spans="1:22" ht="24">
      <c r="A28" s="3"/>
      <c r="B28" s="4" t="s">
        <v>133</v>
      </c>
      <c r="C28" s="4"/>
      <c r="D28" s="4"/>
      <c r="E28" s="5" t="s">
        <v>23</v>
      </c>
      <c r="F28" s="5">
        <v>1700</v>
      </c>
      <c r="G28" s="5">
        <v>3400</v>
      </c>
      <c r="H28" s="4"/>
      <c r="I28" s="4"/>
      <c r="J28" s="4"/>
      <c r="K28" s="4"/>
      <c r="L28" s="1"/>
      <c r="M28" s="1"/>
      <c r="N28" s="1"/>
      <c r="O28" s="1"/>
      <c r="P28" s="1"/>
      <c r="Q28" s="1"/>
      <c r="R28" s="1"/>
      <c r="S28" s="1"/>
      <c r="T28" s="1"/>
      <c r="U28" s="1"/>
      <c r="V28" s="1"/>
    </row>
    <row r="29" spans="1:22" ht="36">
      <c r="A29" s="3"/>
      <c r="B29" s="4" t="s">
        <v>17</v>
      </c>
      <c r="C29" s="4" t="s">
        <v>45</v>
      </c>
      <c r="D29" s="4"/>
      <c r="E29" s="5" t="s">
        <v>21</v>
      </c>
      <c r="F29" s="5">
        <v>40</v>
      </c>
      <c r="G29" s="5">
        <v>60</v>
      </c>
      <c r="H29" s="4" t="s">
        <v>39</v>
      </c>
      <c r="I29" s="4"/>
      <c r="J29" s="4"/>
      <c r="K29" s="4"/>
      <c r="L29" s="1"/>
      <c r="M29" s="1"/>
      <c r="N29" s="1"/>
      <c r="O29" s="1"/>
      <c r="P29" s="1"/>
      <c r="Q29" s="1"/>
      <c r="R29" s="1"/>
      <c r="S29" s="1"/>
      <c r="T29" s="1"/>
      <c r="U29" s="1"/>
      <c r="V29" s="1"/>
    </row>
    <row r="30" spans="1:22" ht="48">
      <c r="A30" s="3"/>
      <c r="B30" s="4" t="s">
        <v>3</v>
      </c>
      <c r="C30" s="4" t="s">
        <v>7</v>
      </c>
      <c r="D30" s="4"/>
      <c r="E30" s="5" t="s">
        <v>22</v>
      </c>
      <c r="F30" s="5">
        <v>150</v>
      </c>
      <c r="G30" s="5">
        <v>250</v>
      </c>
      <c r="H30" s="4" t="s">
        <v>37</v>
      </c>
      <c r="I30" s="4"/>
      <c r="J30" s="4"/>
      <c r="K30" s="4"/>
      <c r="L30" s="1"/>
      <c r="M30" s="1"/>
      <c r="N30" s="1"/>
      <c r="O30" s="1"/>
      <c r="P30" s="1"/>
      <c r="Q30" s="1"/>
      <c r="R30" s="1"/>
      <c r="S30" s="1"/>
      <c r="T30" s="1"/>
      <c r="U30" s="1"/>
      <c r="V30" s="1"/>
    </row>
    <row r="31" spans="1:22" ht="12.75" customHeight="1">
      <c r="A31" s="30"/>
      <c r="B31" s="31"/>
      <c r="C31" s="31"/>
      <c r="D31" s="31"/>
      <c r="E31" s="31"/>
      <c r="F31" s="31"/>
      <c r="G31" s="31"/>
      <c r="H31" s="31"/>
      <c r="I31" s="31"/>
      <c r="J31" s="31"/>
      <c r="K31" s="31"/>
      <c r="L31" s="1"/>
      <c r="M31" s="1"/>
      <c r="N31" s="1"/>
      <c r="O31" s="1"/>
      <c r="P31" s="1"/>
      <c r="Q31" s="1"/>
      <c r="R31" s="1"/>
      <c r="S31" s="1"/>
      <c r="T31" s="1"/>
      <c r="U31" s="1"/>
      <c r="V31" s="1"/>
    </row>
    <row r="32" spans="1:22" ht="12.75" customHeight="1">
      <c r="A32" s="27"/>
      <c r="B32" s="6" t="s">
        <v>43</v>
      </c>
      <c r="C32" s="6"/>
      <c r="D32" s="6"/>
      <c r="E32" s="7" t="s">
        <v>5</v>
      </c>
      <c r="F32" s="7">
        <f>SUM(F2:F31)</f>
        <v>10720</v>
      </c>
      <c r="G32" s="7">
        <f>SUM(G2:G31)</f>
        <v>47655</v>
      </c>
      <c r="H32" s="6"/>
      <c r="I32" s="6"/>
      <c r="J32" s="7">
        <f>SUM(J2:J31)</f>
        <v>10720</v>
      </c>
      <c r="K32" s="7">
        <f>SUM(K2:K31)</f>
        <v>47655</v>
      </c>
      <c r="L32" s="1"/>
      <c r="M32" s="1"/>
      <c r="N32" s="1"/>
      <c r="O32" s="1"/>
      <c r="P32" s="1"/>
      <c r="Q32" s="1"/>
      <c r="R32" s="1"/>
      <c r="S32" s="1"/>
      <c r="T32" s="1"/>
      <c r="U32" s="1"/>
      <c r="V32" s="1"/>
    </row>
    <row r="33" spans="1:22" ht="12">
      <c r="A33" s="27"/>
      <c r="B33" s="6" t="s">
        <v>109</v>
      </c>
      <c r="C33" s="6">
        <v>100</v>
      </c>
      <c r="D33" s="6"/>
      <c r="E33" s="7"/>
      <c r="F33" s="32">
        <f>ROUND((F32*$C$33),-4)</f>
        <v>1070000</v>
      </c>
      <c r="G33" s="33">
        <f>ROUND((G32*$C$33),-4)</f>
        <v>4770000</v>
      </c>
      <c r="H33" s="6"/>
      <c r="I33" s="6"/>
      <c r="J33" s="6"/>
      <c r="K33" s="6"/>
      <c r="L33" s="1"/>
      <c r="M33" s="1"/>
      <c r="N33" s="1"/>
      <c r="O33" s="1"/>
      <c r="P33" s="1"/>
      <c r="Q33" s="1"/>
      <c r="R33" s="1"/>
      <c r="S33" s="1"/>
      <c r="T33" s="1"/>
      <c r="U33" s="1"/>
      <c r="V33" s="1"/>
    </row>
    <row r="34" spans="1:22" ht="12">
      <c r="A34" s="27"/>
      <c r="B34" s="6" t="s">
        <v>108</v>
      </c>
      <c r="C34" s="6">
        <v>150</v>
      </c>
      <c r="D34" s="6"/>
      <c r="E34" s="7"/>
      <c r="F34" s="32">
        <f>ROUND((F32*$C$34),-4)</f>
        <v>1610000</v>
      </c>
      <c r="G34" s="32">
        <f>ROUND((G32*$C$34),-4)</f>
        <v>7150000</v>
      </c>
      <c r="H34" s="6"/>
      <c r="I34" s="6"/>
      <c r="J34" s="6"/>
      <c r="K34" s="6"/>
      <c r="L34" s="1"/>
      <c r="M34" s="1"/>
      <c r="N34" s="1"/>
      <c r="O34" s="1"/>
      <c r="P34" s="1"/>
      <c r="Q34" s="1"/>
      <c r="R34" s="1"/>
      <c r="S34" s="1"/>
      <c r="T34" s="1"/>
      <c r="U34" s="1"/>
      <c r="V34" s="1"/>
    </row>
    <row r="35" spans="1:22" ht="12.75" customHeight="1">
      <c r="A35" s="27"/>
      <c r="B35" s="6" t="s">
        <v>25</v>
      </c>
      <c r="C35" s="6"/>
      <c r="D35" s="6"/>
      <c r="E35" s="7"/>
      <c r="F35" s="29">
        <f>F32/1745</f>
        <v>6.1432664756446993</v>
      </c>
      <c r="G35" s="29">
        <f>G32/1745</f>
        <v>27.309455587392549</v>
      </c>
      <c r="H35" s="6"/>
      <c r="I35" s="6"/>
      <c r="J35" s="6"/>
      <c r="K35" s="6"/>
      <c r="L35" s="1"/>
      <c r="M35" s="1"/>
      <c r="N35" s="1"/>
      <c r="O35" s="1"/>
      <c r="P35" s="1"/>
      <c r="Q35" s="1"/>
      <c r="R35" s="1"/>
      <c r="S35" s="1"/>
      <c r="T35" s="1"/>
      <c r="U35" s="1"/>
      <c r="V35" s="1"/>
    </row>
    <row r="36" spans="1:22" ht="24">
      <c r="A36" s="27"/>
      <c r="B36" s="6" t="s">
        <v>135</v>
      </c>
      <c r="C36" s="6"/>
      <c r="D36" s="6"/>
      <c r="E36" s="7"/>
      <c r="F36" s="28">
        <f>ROUND(F33,-5)</f>
        <v>1100000</v>
      </c>
      <c r="G36" s="28">
        <f>ROUND(G33,-5)</f>
        <v>4800000</v>
      </c>
      <c r="H36" s="6"/>
      <c r="I36" s="6"/>
      <c r="J36" s="6"/>
      <c r="K36" s="6"/>
      <c r="L36" s="1"/>
      <c r="M36" s="1"/>
      <c r="N36" s="1"/>
      <c r="O36" s="1"/>
      <c r="P36" s="1"/>
      <c r="Q36" s="1"/>
      <c r="R36" s="1"/>
      <c r="S36" s="1"/>
      <c r="T36" s="1"/>
      <c r="U36" s="1"/>
      <c r="V36" s="1"/>
    </row>
    <row r="37" spans="1:22" ht="43" customHeight="1">
      <c r="A37" s="3"/>
      <c r="B37" s="6" t="s">
        <v>134</v>
      </c>
      <c r="C37" s="8"/>
      <c r="D37" s="4"/>
      <c r="E37" s="5"/>
      <c r="F37" s="28">
        <f>ROUND(F34,-5)</f>
        <v>1600000</v>
      </c>
      <c r="G37" s="28">
        <f>ROUND(G34,-5)</f>
        <v>7200000</v>
      </c>
      <c r="H37" s="4"/>
      <c r="I37" s="4"/>
      <c r="J37" s="4"/>
      <c r="K37" s="4"/>
      <c r="L37" s="1"/>
      <c r="M37" s="1"/>
      <c r="N37" s="1"/>
      <c r="O37" s="1"/>
      <c r="P37" s="1"/>
      <c r="Q37" s="1"/>
      <c r="R37" s="1"/>
      <c r="S37" s="1"/>
      <c r="T37" s="1"/>
      <c r="U37" s="1"/>
      <c r="V37" s="1"/>
    </row>
    <row r="38" spans="1:22" ht="12">
      <c r="A38" s="34"/>
      <c r="B38" s="53"/>
      <c r="C38" s="53"/>
      <c r="D38" s="54"/>
      <c r="E38" s="55"/>
      <c r="F38" s="56"/>
      <c r="G38" s="57"/>
      <c r="H38" s="58"/>
      <c r="I38" s="58"/>
      <c r="J38" s="58"/>
      <c r="K38" s="58"/>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2" customWidth="1"/>
    <col min="2" max="2" width="30.1640625" style="46" customWidth="1"/>
    <col min="3" max="3" width="30.1640625" style="52" customWidth="1"/>
    <col min="4" max="4" width="30.1640625" style="46" customWidth="1"/>
    <col min="5" max="6" width="19.6640625" style="37" customWidth="1"/>
    <col min="7" max="7" width="37.1640625" style="46" customWidth="1"/>
    <col min="8" max="16384" width="10.83203125" style="37"/>
  </cols>
  <sheetData>
    <row r="1" spans="1:7" ht="41" customHeight="1">
      <c r="A1" s="89" t="s">
        <v>167</v>
      </c>
      <c r="B1" s="90"/>
      <c r="C1" s="91"/>
      <c r="D1" s="90"/>
      <c r="E1" s="92"/>
    </row>
    <row r="2" spans="1:7" ht="30">
      <c r="A2" s="35" t="s">
        <v>83</v>
      </c>
      <c r="B2" s="36" t="s">
        <v>86</v>
      </c>
      <c r="C2" s="36" t="s">
        <v>87</v>
      </c>
      <c r="D2" s="36" t="s">
        <v>88</v>
      </c>
      <c r="E2" s="36" t="s">
        <v>136</v>
      </c>
      <c r="F2" s="36" t="s">
        <v>137</v>
      </c>
      <c r="G2" s="36" t="s">
        <v>89</v>
      </c>
    </row>
    <row r="3" spans="1:7" ht="24">
      <c r="A3" s="61" t="s">
        <v>90</v>
      </c>
      <c r="B3" s="38" t="s">
        <v>138</v>
      </c>
      <c r="C3" s="39"/>
      <c r="D3" s="38" t="s">
        <v>5</v>
      </c>
      <c r="E3" s="40">
        <v>2000000</v>
      </c>
      <c r="F3" s="40">
        <v>3000000</v>
      </c>
      <c r="G3" s="41" t="s">
        <v>5</v>
      </c>
    </row>
    <row r="4" spans="1:7">
      <c r="A4" s="61" t="s">
        <v>5</v>
      </c>
      <c r="B4" s="38" t="s">
        <v>91</v>
      </c>
      <c r="C4" s="42">
        <v>41091</v>
      </c>
      <c r="D4" s="38" t="s">
        <v>126</v>
      </c>
      <c r="E4" s="40">
        <f>E3/100*150</f>
        <v>3000000</v>
      </c>
      <c r="F4" s="40">
        <f>F3/100*150</f>
        <v>4500000</v>
      </c>
      <c r="G4" s="41"/>
    </row>
    <row r="5" spans="1:7">
      <c r="A5" s="61"/>
      <c r="B5" s="38" t="s">
        <v>91</v>
      </c>
      <c r="C5" s="42">
        <v>41275</v>
      </c>
      <c r="D5" s="38" t="s">
        <v>92</v>
      </c>
      <c r="E5" s="43">
        <f>E3/100*(5/6)*150+E3/100*(1/6)*100</f>
        <v>2833333.3333333335</v>
      </c>
      <c r="F5" s="43">
        <f>E3/100*(5/6)*150+F3/100*(1/6)*100</f>
        <v>3000000</v>
      </c>
      <c r="G5" s="41"/>
    </row>
    <row r="6" spans="1:7" ht="84">
      <c r="A6" s="61"/>
      <c r="B6" s="38" t="s">
        <v>107</v>
      </c>
      <c r="C6" s="39" t="s">
        <v>93</v>
      </c>
      <c r="D6" s="38"/>
      <c r="E6" s="40">
        <v>0</v>
      </c>
      <c r="F6" s="40">
        <v>0</v>
      </c>
      <c r="G6" s="41" t="s">
        <v>102</v>
      </c>
    </row>
    <row r="7" spans="1:7" ht="24">
      <c r="A7" s="61" t="s">
        <v>94</v>
      </c>
      <c r="B7" s="38" t="s">
        <v>96</v>
      </c>
      <c r="C7" s="39"/>
      <c r="D7" s="38" t="s">
        <v>5</v>
      </c>
      <c r="E7" s="40">
        <f>Details!J6</f>
        <v>7570</v>
      </c>
      <c r="F7" s="40">
        <f>Details!K6</f>
        <v>11970</v>
      </c>
      <c r="G7" s="38" t="s">
        <v>127</v>
      </c>
    </row>
    <row r="8" spans="1:7">
      <c r="A8" s="61"/>
      <c r="B8" s="38" t="s">
        <v>96</v>
      </c>
      <c r="C8" s="42">
        <v>41091</v>
      </c>
      <c r="D8" s="38" t="s">
        <v>126</v>
      </c>
      <c r="E8" s="40">
        <f>$E7/100*150</f>
        <v>11355</v>
      </c>
      <c r="F8" s="40">
        <f>$F7/100*150</f>
        <v>17955</v>
      </c>
      <c r="G8" s="38"/>
    </row>
    <row r="9" spans="1:7">
      <c r="A9" s="61"/>
      <c r="B9" s="38" t="s">
        <v>96</v>
      </c>
      <c r="C9" s="42">
        <v>41275</v>
      </c>
      <c r="D9" s="38" t="s">
        <v>92</v>
      </c>
      <c r="E9" s="40">
        <f>E7/100*150</f>
        <v>11355</v>
      </c>
      <c r="F9" s="43">
        <f>E7/100*(5/6)*150+F7/100*(1/6)*100</f>
        <v>11457.5</v>
      </c>
      <c r="G9" s="38"/>
    </row>
    <row r="10" spans="1:7" ht="23" customHeight="1">
      <c r="A10" s="61"/>
      <c r="B10" s="38" t="s">
        <v>95</v>
      </c>
      <c r="C10" s="42"/>
      <c r="D10" s="38"/>
      <c r="E10" s="40"/>
      <c r="F10" s="43"/>
      <c r="G10" s="38" t="s">
        <v>128</v>
      </c>
    </row>
    <row r="11" spans="1:7" ht="38" customHeight="1">
      <c r="A11" s="61"/>
      <c r="B11" s="38" t="s">
        <v>95</v>
      </c>
      <c r="C11" s="42">
        <v>41091</v>
      </c>
      <c r="D11" s="38" t="s">
        <v>126</v>
      </c>
      <c r="E11" s="40"/>
      <c r="F11" s="40"/>
      <c r="G11" s="38" t="s">
        <v>103</v>
      </c>
    </row>
    <row r="12" spans="1:7" ht="20" customHeight="1">
      <c r="A12" s="61"/>
      <c r="B12" s="38" t="s">
        <v>95</v>
      </c>
      <c r="C12" s="42">
        <v>41275</v>
      </c>
      <c r="D12" s="38" t="s">
        <v>92</v>
      </c>
      <c r="E12" s="40"/>
      <c r="F12" s="40"/>
      <c r="G12" s="38" t="s">
        <v>103</v>
      </c>
    </row>
    <row r="13" spans="1:7">
      <c r="A13" s="61" t="s">
        <v>97</v>
      </c>
      <c r="B13" s="38" t="s">
        <v>5</v>
      </c>
      <c r="C13" s="39"/>
      <c r="D13" s="38" t="s">
        <v>5</v>
      </c>
      <c r="E13" s="40"/>
      <c r="F13" s="40"/>
      <c r="G13" s="38"/>
    </row>
    <row r="14" spans="1:7" ht="48">
      <c r="A14" s="61"/>
      <c r="B14" s="38" t="s">
        <v>98</v>
      </c>
      <c r="C14" s="42">
        <v>41091</v>
      </c>
      <c r="D14" s="38" t="s">
        <v>126</v>
      </c>
      <c r="E14" s="40"/>
      <c r="F14" s="40"/>
      <c r="G14" s="38" t="s">
        <v>104</v>
      </c>
    </row>
    <row r="15" spans="1:7" ht="24">
      <c r="A15" s="61"/>
      <c r="B15" s="38" t="s">
        <v>98</v>
      </c>
      <c r="C15" s="42">
        <v>41275</v>
      </c>
      <c r="D15" s="38" t="s">
        <v>92</v>
      </c>
      <c r="E15" s="44"/>
      <c r="F15" s="44"/>
      <c r="G15" s="38" t="s">
        <v>103</v>
      </c>
    </row>
    <row r="16" spans="1:7" ht="72">
      <c r="A16" s="61"/>
      <c r="B16" s="38" t="s">
        <v>99</v>
      </c>
      <c r="C16" s="42">
        <v>41091</v>
      </c>
      <c r="D16" s="38" t="s">
        <v>126</v>
      </c>
      <c r="E16" s="40"/>
      <c r="F16" s="45" t="s">
        <v>100</v>
      </c>
      <c r="G16" s="38" t="s">
        <v>105</v>
      </c>
    </row>
    <row r="17" spans="1:7" ht="24">
      <c r="A17" s="61"/>
      <c r="B17" s="38" t="s">
        <v>99</v>
      </c>
      <c r="C17" s="42">
        <v>41275</v>
      </c>
      <c r="D17" s="38" t="s">
        <v>92</v>
      </c>
      <c r="E17" s="40"/>
      <c r="F17" s="45" t="s">
        <v>100</v>
      </c>
      <c r="G17" s="38" t="s">
        <v>103</v>
      </c>
    </row>
    <row r="18" spans="1:7" ht="36">
      <c r="A18" s="61" t="s">
        <v>106</v>
      </c>
      <c r="C18" s="42" t="s">
        <v>5</v>
      </c>
      <c r="F18" s="40"/>
      <c r="G18" s="38" t="s">
        <v>112</v>
      </c>
    </row>
    <row r="19" spans="1:7">
      <c r="A19" s="61"/>
      <c r="B19" s="38" t="s">
        <v>113</v>
      </c>
      <c r="C19" s="42">
        <v>41091</v>
      </c>
      <c r="D19" s="38" t="s">
        <v>114</v>
      </c>
      <c r="E19" s="40" t="s">
        <v>111</v>
      </c>
      <c r="F19" s="40" t="s">
        <v>111</v>
      </c>
      <c r="G19" s="38"/>
    </row>
    <row r="20" spans="1:7">
      <c r="A20" s="61"/>
      <c r="B20" s="38"/>
      <c r="C20" s="42">
        <v>41275</v>
      </c>
      <c r="D20" s="38" t="s">
        <v>5</v>
      </c>
      <c r="E20" s="40" t="s">
        <v>111</v>
      </c>
      <c r="F20" s="40" t="s">
        <v>111</v>
      </c>
      <c r="G20" s="38" t="s">
        <v>5</v>
      </c>
    </row>
    <row r="21" spans="1:7">
      <c r="A21" s="61"/>
      <c r="B21" s="38"/>
      <c r="C21" s="39"/>
      <c r="D21" s="38"/>
      <c r="E21" s="40"/>
      <c r="F21" s="40"/>
      <c r="G21" s="38" t="s">
        <v>5</v>
      </c>
    </row>
    <row r="22" spans="1:7" ht="24">
      <c r="A22" s="61" t="s">
        <v>129</v>
      </c>
      <c r="B22" s="38"/>
      <c r="C22" s="39"/>
      <c r="D22" s="38"/>
      <c r="E22" s="40"/>
      <c r="F22" s="40"/>
      <c r="G22" s="38"/>
    </row>
    <row r="23" spans="1:7" ht="24">
      <c r="A23" s="61" t="s">
        <v>130</v>
      </c>
      <c r="B23" s="38" t="s">
        <v>5</v>
      </c>
      <c r="C23" s="39"/>
      <c r="D23" s="38" t="s">
        <v>5</v>
      </c>
      <c r="E23" s="40"/>
      <c r="F23" s="40"/>
      <c r="G23" s="38" t="s">
        <v>5</v>
      </c>
    </row>
    <row r="24" spans="1:7" ht="48">
      <c r="A24" s="61" t="s">
        <v>131</v>
      </c>
      <c r="B24" s="38"/>
      <c r="C24" s="39"/>
      <c r="D24" s="38" t="s">
        <v>5</v>
      </c>
      <c r="E24" s="40"/>
      <c r="F24" s="40"/>
      <c r="G24" s="38"/>
    </row>
    <row r="25" spans="1:7">
      <c r="A25" s="61"/>
      <c r="B25" s="38"/>
      <c r="C25" s="39"/>
      <c r="D25" s="38"/>
      <c r="E25" s="40"/>
      <c r="F25" s="40"/>
      <c r="G25" s="38"/>
    </row>
    <row r="26" spans="1:7">
      <c r="B26" s="47" t="s">
        <v>5</v>
      </c>
      <c r="C26" s="48"/>
      <c r="D26" s="47"/>
      <c r="E26" s="49"/>
      <c r="F26" s="49"/>
      <c r="G26" s="47"/>
    </row>
    <row r="27" spans="1:7" ht="15">
      <c r="B27" s="50" t="s">
        <v>5</v>
      </c>
      <c r="C27" s="51"/>
    </row>
    <row r="28" spans="1:7" ht="15">
      <c r="B28" s="50" t="s">
        <v>5</v>
      </c>
      <c r="C28" s="51"/>
    </row>
    <row r="29" spans="1:7" ht="15">
      <c r="B29" s="50" t="s">
        <v>5</v>
      </c>
      <c r="C29" s="51"/>
    </row>
    <row r="30" spans="1:7" ht="15">
      <c r="B30" s="50" t="s">
        <v>5</v>
      </c>
      <c r="C30" s="51"/>
    </row>
    <row r="31" spans="1:7" ht="15">
      <c r="B31" s="50" t="s">
        <v>5</v>
      </c>
      <c r="C31" s="51"/>
    </row>
    <row r="32" spans="1:7" ht="15">
      <c r="B32" s="50" t="s">
        <v>5</v>
      </c>
      <c r="C32" s="51"/>
    </row>
    <row r="33" spans="2:3" ht="15">
      <c r="B33" s="50" t="s">
        <v>5</v>
      </c>
      <c r="C33" s="51"/>
    </row>
    <row r="34" spans="2:3" ht="15">
      <c r="B34" s="50" t="s">
        <v>5</v>
      </c>
      <c r="C34" s="5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2011-05-17T12:58:18Z</dcterms:modified>
</cp:coreProperties>
</file>